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5360" windowHeight="8295" activeTab="0"/>
  </bookViews>
  <sheets>
    <sheet name="ALLEGATO 1" sheetId="1" r:id="rId1"/>
    <sheet name="1- CASA COMUNALE" sheetId="2" r:id="rId2"/>
    <sheet name="2 EX PALAZZINA COMANDO" sheetId="3" r:id="rId3"/>
    <sheet name="3- EX CASERMETTA" sheetId="4" r:id="rId4"/>
    <sheet name="4- DEPOSITO " sheetId="5" r:id="rId5"/>
    <sheet name="5 - UFFICIO CASA" sheetId="6" r:id="rId6"/>
    <sheet name="6 UFFICI ASSISTENZA" sheetId="7" r:id="rId7"/>
    <sheet name="10 UFFICI GIUDIZIARI" sheetId="8" r:id="rId8"/>
    <sheet name="11 PALAZZO GIUSTIZIA" sheetId="9" r:id="rId9"/>
  </sheets>
  <definedNames/>
  <calcPr fullCalcOnLoad="1"/>
</workbook>
</file>

<file path=xl/sharedStrings.xml><?xml version="1.0" encoding="utf-8"?>
<sst xmlns="http://schemas.openxmlformats.org/spreadsheetml/2006/main" count="361" uniqueCount="81">
  <si>
    <t>Descrizione</t>
  </si>
  <si>
    <t>N° int./ anno pulizie periodiche</t>
  </si>
  <si>
    <t>TUTTI I LOCALI</t>
  </si>
  <si>
    <t>PREZZO</t>
  </si>
  <si>
    <t xml:space="preserve">Unità </t>
  </si>
  <si>
    <t>€        mq.   mese</t>
  </si>
  <si>
    <t>Deceratura e inceratura dei pavimenti trattati con cere industriali</t>
  </si>
  <si>
    <t xml:space="preserve">Deragnatura </t>
  </si>
  <si>
    <t>Pulizia a fondo dei pavimenti non trattati a cera</t>
  </si>
  <si>
    <t>Spazzatura a umido</t>
  </si>
  <si>
    <t>Pulizia standard</t>
  </si>
  <si>
    <t>Standard alto</t>
  </si>
  <si>
    <t>Standard medio</t>
  </si>
  <si>
    <t>Standard basso</t>
  </si>
  <si>
    <t>Prestazioni  periodiche</t>
  </si>
  <si>
    <t>Vetri</t>
  </si>
  <si>
    <t>Aspirazione intercapedine pavimenti galleggianti</t>
  </si>
  <si>
    <t>Spazzatura con raccolta grossa pezzatura</t>
  </si>
  <si>
    <t>Canone Mese</t>
  </si>
  <si>
    <t>Totale Canone Mese</t>
  </si>
  <si>
    <t>Totale Canone Anno (Totale canone Mese X 12 Mesi)</t>
  </si>
  <si>
    <t>Detersione superfici vetrose delle finestre nella parte interna ed esterna e relativi infissi e cassonetti accessibili dall'interno</t>
  </si>
  <si>
    <t>Archivi</t>
  </si>
  <si>
    <t>Pavimenti non trattati</t>
  </si>
  <si>
    <t>Pavimenti trattati</t>
  </si>
  <si>
    <t>Pavimenti in galleggiante</t>
  </si>
  <si>
    <r>
      <t xml:space="preserve">MQ </t>
    </r>
    <r>
      <rPr>
        <b/>
        <sz val="10"/>
        <rFont val="Arial"/>
        <family val="2"/>
      </rPr>
      <t xml:space="preserve">        </t>
    </r>
    <r>
      <rPr>
        <sz val="10"/>
        <rFont val="Arial"/>
        <family val="2"/>
      </rPr>
      <t xml:space="preserve"> ore</t>
    </r>
  </si>
  <si>
    <t>€       mq.   mese</t>
  </si>
  <si>
    <t>COMUNE DI MACERATA</t>
  </si>
  <si>
    <t>CASA COMUNALE</t>
  </si>
  <si>
    <t>€           mq.        mese</t>
  </si>
  <si>
    <t>Parte dei locali dal piano terra al 6° locali annessi</t>
  </si>
  <si>
    <t>Autorimessa</t>
  </si>
  <si>
    <t>PALAZZO DI GIUSTIZIA</t>
  </si>
  <si>
    <t>UFFICI EX PALAZZINA COMANDO</t>
  </si>
  <si>
    <t>UFFICI EX CASERMETTA</t>
  </si>
  <si>
    <t>DEPOSITO VIGILI URBANI</t>
  </si>
  <si>
    <t>UFFICIO  CASA</t>
  </si>
  <si>
    <t>UFFICI GIUDIZARI DISTACCATI</t>
  </si>
  <si>
    <t>UFFICIO IN USO AL SERVIZIO ASSISTENZA</t>
  </si>
  <si>
    <t>VIALE TRIESTE 24</t>
  </si>
  <si>
    <t>VIALE TRIESTE, 24</t>
  </si>
  <si>
    <t>Terrazzo</t>
  </si>
  <si>
    <t>VIA MARTIRI DELLA LIBERTA'</t>
  </si>
  <si>
    <t>VIA  BATA'</t>
  </si>
  <si>
    <t>VICOLO SFERISTERIO</t>
  </si>
  <si>
    <t>VIA PESARO E VIA WEIDEN</t>
  </si>
  <si>
    <r>
      <t xml:space="preserve">EDIFICIO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: </t>
    </r>
  </si>
  <si>
    <r>
      <t xml:space="preserve">EDIFICIO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: </t>
    </r>
  </si>
  <si>
    <r>
      <t xml:space="preserve">EDIFICIO </t>
    </r>
    <r>
      <rPr>
        <b/>
        <sz val="10"/>
        <rFont val="Arial"/>
        <family val="2"/>
      </rPr>
      <t>3</t>
    </r>
    <r>
      <rPr>
        <sz val="10"/>
        <rFont val="Arial"/>
        <family val="0"/>
      </rPr>
      <t xml:space="preserve">: </t>
    </r>
  </si>
  <si>
    <t>LOTTO 1</t>
  </si>
  <si>
    <t>LOTTO 2</t>
  </si>
  <si>
    <t>PIAZZA DELLA LIBERTA', 3</t>
  </si>
  <si>
    <t>m/b</t>
  </si>
  <si>
    <t>m</t>
  </si>
  <si>
    <t>b</t>
  </si>
  <si>
    <t>DEPOSITO</t>
  </si>
  <si>
    <t>VIA PALMIERI</t>
  </si>
  <si>
    <t xml:space="preserve">EDIFICIO 4: </t>
  </si>
  <si>
    <t xml:space="preserve">EDIFICIO 5: </t>
  </si>
  <si>
    <t xml:space="preserve">EDIFICIO 6: </t>
  </si>
  <si>
    <t>EX PALAZZINA COMANDO</t>
  </si>
  <si>
    <t>EX CASERMETTA</t>
  </si>
  <si>
    <t>UFFICIO ASSISTENZA</t>
  </si>
  <si>
    <t>€  mq  mese</t>
  </si>
  <si>
    <t>Prospetti per immobile con descrizione analitica tipologie, periodicità e costi degli interventi:</t>
  </si>
  <si>
    <t>standard</t>
  </si>
  <si>
    <t>edificio</t>
  </si>
  <si>
    <t>indirizzo</t>
  </si>
  <si>
    <t>mq.</t>
  </si>
  <si>
    <t>Cod. Ed.</t>
  </si>
  <si>
    <t>importo mese</t>
  </si>
  <si>
    <t>importo annuo</t>
  </si>
  <si>
    <t>importo quadriennio</t>
  </si>
  <si>
    <t>Totale importi Lotto n.1 e Lotto n. 2</t>
  </si>
  <si>
    <t>ALLEGATO 1</t>
  </si>
  <si>
    <t>=468125,28</t>
  </si>
  <si>
    <t>703.753,44</t>
  </si>
  <si>
    <t>N. B. Gli importi sono al netto degli oneri per la sicurezza</t>
  </si>
  <si>
    <r>
      <t xml:space="preserve">EDIFICIO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: </t>
    </r>
  </si>
  <si>
    <r>
      <t xml:space="preserve">EDIFICIO </t>
    </r>
    <r>
      <rPr>
        <b/>
        <sz val="10"/>
        <rFont val="Arial"/>
        <family val="2"/>
      </rPr>
      <t>11</t>
    </r>
    <r>
      <rPr>
        <sz val="10"/>
        <rFont val="Arial"/>
        <family val="0"/>
      </rPr>
      <t xml:space="preserve">: 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</si>
</sst>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0.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_-;\-* #,##0_-;_-* &quot;-&quot;??_-;_-@_-"/>
    <numFmt numFmtId="177" formatCode="_-* #,##0.000_-;\-* #,##0.000_-;_-* &quot;-&quot;??_-;_-@_-"/>
    <numFmt numFmtId="178" formatCode="_-* #,##0.0_-;\-* #,##0.0_-;_-* &quot;-&quot;??_-;_-@_-"/>
    <numFmt numFmtId="179" formatCode="0.0%"/>
    <numFmt numFmtId="180" formatCode="_-* #,##0.000_-;\-* #,##0.000_-;_-* &quot;-&quot;???_-;_-@_-"/>
  </numFmts>
  <fonts count="1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 horizontal="center" vertical="justify" textRotation="90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vertical="justify" textRotation="90"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justify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/>
    </xf>
    <xf numFmtId="43" fontId="1" fillId="0" borderId="1" xfId="17" applyFont="1" applyBorder="1" applyAlignment="1">
      <alignment/>
    </xf>
    <xf numFmtId="43" fontId="0" fillId="0" borderId="1" xfId="17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3" fontId="7" fillId="0" borderId="1" xfId="17" applyFont="1" applyBorder="1" applyAlignment="1">
      <alignment/>
    </xf>
    <xf numFmtId="43" fontId="6" fillId="0" borderId="1" xfId="17" applyFont="1" applyBorder="1" applyAlignment="1">
      <alignment/>
    </xf>
    <xf numFmtId="176" fontId="10" fillId="0" borderId="0" xfId="17" applyNumberFormat="1" applyFont="1" applyFill="1" applyBorder="1" applyAlignment="1">
      <alignment horizontal="center"/>
    </xf>
    <xf numFmtId="43" fontId="6" fillId="0" borderId="0" xfId="17" applyFont="1" applyAlignment="1">
      <alignment/>
    </xf>
    <xf numFmtId="176" fontId="11" fillId="0" borderId="0" xfId="17" applyNumberFormat="1" applyFont="1" applyFill="1" applyBorder="1" applyAlignment="1">
      <alignment horizontal="center"/>
    </xf>
    <xf numFmtId="176" fontId="11" fillId="0" borderId="0" xfId="17" applyNumberFormat="1" applyFont="1" applyAlignment="1">
      <alignment/>
    </xf>
    <xf numFmtId="43" fontId="11" fillId="0" borderId="0" xfId="17" applyFont="1" applyAlignment="1">
      <alignment/>
    </xf>
    <xf numFmtId="43" fontId="6" fillId="0" borderId="0" xfId="17" applyFont="1" applyFill="1" applyBorder="1" applyAlignment="1">
      <alignment/>
    </xf>
    <xf numFmtId="43" fontId="6" fillId="0" borderId="0" xfId="17" applyFont="1" applyFill="1" applyBorder="1" applyAlignment="1">
      <alignment horizontal="center"/>
    </xf>
    <xf numFmtId="176" fontId="12" fillId="0" borderId="1" xfId="17" applyNumberFormat="1" applyFont="1" applyBorder="1" applyAlignment="1">
      <alignment horizontal="center"/>
    </xf>
    <xf numFmtId="43" fontId="6" fillId="0" borderId="1" xfId="17" applyFont="1" applyBorder="1" applyAlignment="1">
      <alignment horizontal="center"/>
    </xf>
    <xf numFmtId="176" fontId="6" fillId="0" borderId="1" xfId="17" applyNumberFormat="1" applyFont="1" applyBorder="1" applyAlignment="1">
      <alignment/>
    </xf>
    <xf numFmtId="43" fontId="6" fillId="4" borderId="1" xfId="17" applyFont="1" applyFill="1" applyBorder="1" applyAlignment="1">
      <alignment/>
    </xf>
    <xf numFmtId="43" fontId="6" fillId="4" borderId="1" xfId="17" applyNumberFormat="1" applyFont="1" applyFill="1" applyBorder="1" applyAlignment="1">
      <alignment/>
    </xf>
    <xf numFmtId="176" fontId="6" fillId="0" borderId="0" xfId="17" applyNumberFormat="1" applyFont="1" applyAlignment="1">
      <alignment/>
    </xf>
    <xf numFmtId="43" fontId="6" fillId="0" borderId="0" xfId="17" applyFont="1" applyFill="1" applyBorder="1" applyAlignment="1">
      <alignment horizontal="right"/>
    </xf>
    <xf numFmtId="43" fontId="6" fillId="0" borderId="4" xfId="17" applyFont="1" applyBorder="1" applyAlignment="1">
      <alignment/>
    </xf>
    <xf numFmtId="176" fontId="11" fillId="0" borderId="1" xfId="17" applyNumberFormat="1" applyFont="1" applyBorder="1" applyAlignment="1">
      <alignment horizontal="center"/>
    </xf>
    <xf numFmtId="176" fontId="10" fillId="0" borderId="1" xfId="17" applyNumberFormat="1" applyFont="1" applyBorder="1" applyAlignment="1">
      <alignment horizontal="center"/>
    </xf>
    <xf numFmtId="176" fontId="12" fillId="2" borderId="1" xfId="17" applyNumberFormat="1" applyFont="1" applyFill="1" applyBorder="1" applyAlignment="1">
      <alignment horizontal="center"/>
    </xf>
    <xf numFmtId="176" fontId="12" fillId="2" borderId="5" xfId="17" applyNumberFormat="1" applyFont="1" applyFill="1" applyBorder="1" applyAlignment="1">
      <alignment horizontal="center"/>
    </xf>
    <xf numFmtId="176" fontId="12" fillId="2" borderId="6" xfId="17" applyNumberFormat="1" applyFont="1" applyFill="1" applyBorder="1" applyAlignment="1">
      <alignment horizontal="center"/>
    </xf>
    <xf numFmtId="176" fontId="12" fillId="2" borderId="7" xfId="17" applyNumberFormat="1" applyFont="1" applyFill="1" applyBorder="1" applyAlignment="1">
      <alignment horizontal="center"/>
    </xf>
    <xf numFmtId="43" fontId="6" fillId="0" borderId="8" xfId="17" applyFont="1" applyBorder="1" applyAlignment="1">
      <alignment horizontal="center"/>
    </xf>
    <xf numFmtId="43" fontId="6" fillId="0" borderId="9" xfId="17" applyFont="1" applyBorder="1" applyAlignment="1">
      <alignment horizontal="center"/>
    </xf>
    <xf numFmtId="43" fontId="6" fillId="0" borderId="10" xfId="17" applyFont="1" applyBorder="1" applyAlignment="1">
      <alignment horizontal="center"/>
    </xf>
    <xf numFmtId="43" fontId="6" fillId="0" borderId="1" xfId="17" applyFont="1" applyBorder="1" applyAlignment="1">
      <alignment horizontal="center"/>
    </xf>
    <xf numFmtId="43" fontId="6" fillId="0" borderId="11" xfId="17" applyFont="1" applyBorder="1" applyAlignment="1">
      <alignment horizontal="center"/>
    </xf>
    <xf numFmtId="43" fontId="6" fillId="0" borderId="4" xfId="17" applyFont="1" applyBorder="1" applyAlignment="1">
      <alignment horizontal="center"/>
    </xf>
    <xf numFmtId="176" fontId="6" fillId="2" borderId="12" xfId="17" applyNumberFormat="1" applyFont="1" applyFill="1" applyBorder="1" applyAlignment="1">
      <alignment horizontal="center"/>
    </xf>
    <xf numFmtId="176" fontId="6" fillId="2" borderId="13" xfId="17" applyNumberFormat="1" applyFont="1" applyFill="1" applyBorder="1" applyAlignment="1">
      <alignment horizontal="center"/>
    </xf>
    <xf numFmtId="176" fontId="6" fillId="2" borderId="14" xfId="17" applyNumberFormat="1" applyFont="1" applyFill="1" applyBorder="1" applyAlignment="1">
      <alignment horizontal="center"/>
    </xf>
    <xf numFmtId="43" fontId="6" fillId="0" borderId="8" xfId="17" applyFont="1" applyFill="1" applyBorder="1" applyAlignment="1">
      <alignment horizontal="center"/>
    </xf>
    <xf numFmtId="43" fontId="6" fillId="0" borderId="9" xfId="17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justify" textRotation="90"/>
    </xf>
    <xf numFmtId="0" fontId="0" fillId="0" borderId="2" xfId="0" applyBorder="1" applyAlignment="1">
      <alignment horizontal="center" vertical="justify" textRotation="90"/>
    </xf>
    <xf numFmtId="0" fontId="0" fillId="0" borderId="1" xfId="0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1" fillId="0" borderId="0" xfId="0" applyFont="1" applyAlignment="1">
      <alignment horizontal="right" vertical="center"/>
    </xf>
    <xf numFmtId="49" fontId="6" fillId="0" borderId="5" xfId="17" applyNumberFormat="1" applyFont="1" applyBorder="1" applyAlignment="1">
      <alignment horizontal="right"/>
    </xf>
    <xf numFmtId="49" fontId="6" fillId="0" borderId="19" xfId="17" applyNumberFormat="1" applyFont="1" applyBorder="1" applyAlignment="1">
      <alignment horizontal="right"/>
    </xf>
    <xf numFmtId="49" fontId="11" fillId="0" borderId="5" xfId="17" applyNumberFormat="1" applyFont="1" applyBorder="1" applyAlignment="1">
      <alignment horizontal="right"/>
    </xf>
    <xf numFmtId="49" fontId="11" fillId="0" borderId="19" xfId="17" applyNumberFormat="1" applyFont="1" applyBorder="1" applyAlignment="1">
      <alignment horizontal="right"/>
    </xf>
    <xf numFmtId="176" fontId="7" fillId="0" borderId="0" xfId="17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7.7109375" style="56" customWidth="1"/>
    <col min="2" max="2" width="10.00390625" style="45" customWidth="1"/>
    <col min="3" max="3" width="32.140625" style="45" customWidth="1"/>
    <col min="4" max="4" width="28.28125" style="45" customWidth="1"/>
    <col min="5" max="5" width="12.421875" style="45" bestFit="1" customWidth="1"/>
    <col min="6" max="6" width="13.00390625" style="45" customWidth="1"/>
    <col min="7" max="7" width="18.7109375" style="49" customWidth="1"/>
    <col min="8" max="16384" width="9.140625" style="45" customWidth="1"/>
  </cols>
  <sheetData>
    <row r="2" spans="1:7" ht="11.25">
      <c r="A2" s="60" t="s">
        <v>75</v>
      </c>
      <c r="B2" s="60"/>
      <c r="C2" s="60"/>
      <c r="D2" s="60"/>
      <c r="E2" s="60"/>
      <c r="F2" s="60"/>
      <c r="G2" s="44"/>
    </row>
    <row r="4" spans="1:7" ht="11.25">
      <c r="A4" s="59" t="s">
        <v>65</v>
      </c>
      <c r="B4" s="59"/>
      <c r="C4" s="59"/>
      <c r="D4" s="59"/>
      <c r="E4" s="59"/>
      <c r="F4" s="59"/>
      <c r="G4" s="46"/>
    </row>
    <row r="5" spans="1:2" ht="11.25">
      <c r="A5" s="47"/>
      <c r="B5" s="48"/>
    </row>
    <row r="6" spans="1:7" ht="11.25">
      <c r="A6" s="62" t="s">
        <v>50</v>
      </c>
      <c r="B6" s="63"/>
      <c r="C6" s="63"/>
      <c r="D6" s="63"/>
      <c r="E6" s="63"/>
      <c r="F6" s="64"/>
      <c r="G6" s="50"/>
    </row>
    <row r="7" spans="1:7" ht="11.25">
      <c r="A7" s="51" t="s">
        <v>70</v>
      </c>
      <c r="B7" s="51" t="s">
        <v>66</v>
      </c>
      <c r="C7" s="52" t="s">
        <v>67</v>
      </c>
      <c r="D7" s="52" t="s">
        <v>68</v>
      </c>
      <c r="E7" s="52" t="s">
        <v>69</v>
      </c>
      <c r="F7" s="52" t="s">
        <v>71</v>
      </c>
      <c r="G7" s="50"/>
    </row>
    <row r="8" spans="1:6" ht="11.25">
      <c r="A8" s="53">
        <v>1</v>
      </c>
      <c r="B8" s="52" t="s">
        <v>54</v>
      </c>
      <c r="C8" s="42" t="s">
        <v>29</v>
      </c>
      <c r="D8" s="43" t="s">
        <v>52</v>
      </c>
      <c r="E8" s="43">
        <f>+'1- CASA COMUNALE'!C20+'1- CASA COMUNALE'!C22</f>
        <v>1933</v>
      </c>
      <c r="F8" s="43">
        <f>+'1- CASA COMUNALE'!R27</f>
        <v>1987.8044583333333</v>
      </c>
    </row>
    <row r="9" spans="1:6" ht="11.25">
      <c r="A9" s="53">
        <v>2</v>
      </c>
      <c r="B9" s="52" t="s">
        <v>54</v>
      </c>
      <c r="C9" s="42" t="s">
        <v>61</v>
      </c>
      <c r="D9" s="43" t="s">
        <v>41</v>
      </c>
      <c r="E9" s="43">
        <f>+'2 EX PALAZZINA COMANDO'!C20+'2 EX PALAZZINA COMANDO'!C22</f>
        <v>3225</v>
      </c>
      <c r="F9" s="43">
        <f>+'2 EX PALAZZINA COMANDO'!R29</f>
        <v>3482.775291666667</v>
      </c>
    </row>
    <row r="10" spans="1:6" ht="11.25">
      <c r="A10" s="53">
        <v>3</v>
      </c>
      <c r="B10" s="52" t="s">
        <v>54</v>
      </c>
      <c r="C10" s="42" t="s">
        <v>62</v>
      </c>
      <c r="D10" s="43" t="s">
        <v>40</v>
      </c>
      <c r="E10" s="43">
        <f>+'3- EX CASERMETTA'!C20+'3- EX CASERMETTA'!C22</f>
        <v>3731</v>
      </c>
      <c r="F10" s="43">
        <f>+'3- EX CASERMETTA'!R26</f>
        <v>4117.524666666667</v>
      </c>
    </row>
    <row r="11" spans="1:6" ht="11.25">
      <c r="A11" s="53">
        <v>4</v>
      </c>
      <c r="B11" s="52" t="s">
        <v>55</v>
      </c>
      <c r="C11" s="42" t="s">
        <v>56</v>
      </c>
      <c r="D11" s="43" t="s">
        <v>57</v>
      </c>
      <c r="E11" s="43">
        <f>+'4- DEPOSITO '!C20</f>
        <v>80</v>
      </c>
      <c r="F11" s="43">
        <f>+'4- DEPOSITO '!R25</f>
        <v>53.641666666666666</v>
      </c>
    </row>
    <row r="12" spans="1:6" ht="11.25">
      <c r="A12" s="53">
        <v>5</v>
      </c>
      <c r="B12" s="52" t="s">
        <v>55</v>
      </c>
      <c r="C12" s="42" t="s">
        <v>37</v>
      </c>
      <c r="D12" s="43" t="s">
        <v>43</v>
      </c>
      <c r="E12" s="43">
        <f>+'5 - UFFICIO CASA'!C20</f>
        <v>82</v>
      </c>
      <c r="F12" s="43">
        <f>+'5 - UFFICIO CASA'!R24</f>
        <v>51.34216666666667</v>
      </c>
    </row>
    <row r="13" spans="1:6" ht="11.25">
      <c r="A13" s="53">
        <v>6</v>
      </c>
      <c r="B13" s="52" t="s">
        <v>55</v>
      </c>
      <c r="C13" s="42" t="s">
        <v>63</v>
      </c>
      <c r="D13" s="43" t="s">
        <v>45</v>
      </c>
      <c r="E13" s="43">
        <f>+'6 UFFICI ASSISTENZA'!C20</f>
        <v>90</v>
      </c>
      <c r="F13" s="43">
        <f>+'6 UFFICI ASSISTENZA'!R24</f>
        <v>59.53058333333333</v>
      </c>
    </row>
    <row r="14" spans="1:6" ht="11.25">
      <c r="A14" s="43"/>
      <c r="B14" s="52"/>
      <c r="C14" s="43"/>
      <c r="D14" s="43"/>
      <c r="E14" s="54">
        <f>SUM(E8:E13)</f>
        <v>9141</v>
      </c>
      <c r="F14" s="55">
        <f>SUM(F8:F13)</f>
        <v>9752.618833333334</v>
      </c>
    </row>
    <row r="15" ht="12" thickBot="1"/>
    <row r="16" spans="3:6" ht="11.25">
      <c r="C16" s="67" t="s">
        <v>72</v>
      </c>
      <c r="D16" s="65"/>
      <c r="E16" s="65">
        <f>+F14*12</f>
        <v>117031.426</v>
      </c>
      <c r="F16" s="66"/>
    </row>
    <row r="17" spans="3:7" ht="11.25">
      <c r="C17" s="70" t="s">
        <v>73</v>
      </c>
      <c r="D17" s="68"/>
      <c r="E17" s="92" t="s">
        <v>76</v>
      </c>
      <c r="F17" s="93"/>
      <c r="G17" s="57"/>
    </row>
    <row r="19" spans="1:6" ht="11.25">
      <c r="A19" s="61" t="s">
        <v>51</v>
      </c>
      <c r="B19" s="61"/>
      <c r="C19" s="61"/>
      <c r="D19" s="61"/>
      <c r="E19" s="61"/>
      <c r="F19" s="61"/>
    </row>
    <row r="20" spans="1:6" ht="11.25">
      <c r="A20" s="51" t="s">
        <v>70</v>
      </c>
      <c r="B20" s="51" t="s">
        <v>66</v>
      </c>
      <c r="C20" s="52" t="s">
        <v>67</v>
      </c>
      <c r="D20" s="52" t="s">
        <v>68</v>
      </c>
      <c r="E20" s="52" t="s">
        <v>69</v>
      </c>
      <c r="F20" s="52" t="s">
        <v>71</v>
      </c>
    </row>
    <row r="21" spans="1:6" ht="11.25">
      <c r="A21" s="53">
        <v>10</v>
      </c>
      <c r="B21" s="52" t="s">
        <v>55</v>
      </c>
      <c r="C21" s="42" t="s">
        <v>38</v>
      </c>
      <c r="D21" s="43" t="s">
        <v>44</v>
      </c>
      <c r="E21" s="43">
        <f>+'10 UFFICI GIUDIZIARI'!C20</f>
        <v>280</v>
      </c>
      <c r="F21" s="43">
        <f>+'10 UFFICI GIUDIZIARI'!R24</f>
        <v>198.1416666666667</v>
      </c>
    </row>
    <row r="22" spans="1:6" ht="11.25">
      <c r="A22" s="53">
        <v>11</v>
      </c>
      <c r="B22" s="52" t="s">
        <v>53</v>
      </c>
      <c r="C22" s="42" t="s">
        <v>33</v>
      </c>
      <c r="D22" s="43" t="s">
        <v>46</v>
      </c>
      <c r="E22" s="43">
        <f>+'11 PALAZZO GIUSTIZIA'!C18+'11 PALAZZO GIUSTIZIA'!C19+'11 PALAZZO GIUSTIZIA'!C21+'11 PALAZZO GIUSTIZIA'!C23</f>
        <v>6655</v>
      </c>
      <c r="F22" s="43">
        <f>+'11 PALAZZO GIUSTIZIA'!R27</f>
        <v>4710.775125</v>
      </c>
    </row>
    <row r="23" spans="1:6" ht="11.25">
      <c r="A23" s="53"/>
      <c r="B23" s="43"/>
      <c r="E23" s="54">
        <f>SUM(E21:E22)</f>
        <v>6935</v>
      </c>
      <c r="F23" s="54">
        <f>SUM(F21:F22)</f>
        <v>4908.9167916666665</v>
      </c>
    </row>
    <row r="24" ht="12" thickBot="1">
      <c r="A24" s="45"/>
    </row>
    <row r="25" spans="3:7" ht="11.25">
      <c r="C25" s="67" t="s">
        <v>72</v>
      </c>
      <c r="D25" s="65"/>
      <c r="E25" s="74">
        <f>+F23*12</f>
        <v>58907.0015</v>
      </c>
      <c r="F25" s="75"/>
      <c r="G25" s="57"/>
    </row>
    <row r="26" spans="3:6" ht="11.25">
      <c r="C26" s="70" t="s">
        <v>73</v>
      </c>
      <c r="D26" s="68"/>
      <c r="E26" s="68">
        <v>235628.16</v>
      </c>
      <c r="F26" s="69"/>
    </row>
    <row r="28" ht="12" thickBot="1"/>
    <row r="29" spans="1:6" ht="18.75" customHeight="1" thickBot="1">
      <c r="A29" s="71" t="s">
        <v>74</v>
      </c>
      <c r="B29" s="72"/>
      <c r="C29" s="72"/>
      <c r="D29" s="72"/>
      <c r="E29" s="72"/>
      <c r="F29" s="73"/>
    </row>
    <row r="31" spans="4:6" ht="11.25">
      <c r="D31" s="58" t="s">
        <v>73</v>
      </c>
      <c r="E31" s="94" t="s">
        <v>77</v>
      </c>
      <c r="F31" s="95"/>
    </row>
    <row r="33" ht="11.25">
      <c r="A33" s="96" t="s">
        <v>78</v>
      </c>
    </row>
  </sheetData>
  <mergeCells count="14">
    <mergeCell ref="E31:F31"/>
    <mergeCell ref="A29:F29"/>
    <mergeCell ref="E25:F25"/>
    <mergeCell ref="E26:F26"/>
    <mergeCell ref="C25:D25"/>
    <mergeCell ref="C26:D26"/>
    <mergeCell ref="A4:F4"/>
    <mergeCell ref="A2:F2"/>
    <mergeCell ref="A19:F19"/>
    <mergeCell ref="A6:F6"/>
    <mergeCell ref="E16:F16"/>
    <mergeCell ref="C16:D16"/>
    <mergeCell ref="E17:F17"/>
    <mergeCell ref="C17:D17"/>
  </mergeCells>
  <printOptions/>
  <pageMargins left="0.15" right="0.1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R29"/>
  <sheetViews>
    <sheetView workbookViewId="0" topLeftCell="C19">
      <selection activeCell="D34" sqref="D34"/>
    </sheetView>
  </sheetViews>
  <sheetFormatPr defaultColWidth="9.140625" defaultRowHeight="12.75"/>
  <cols>
    <col min="1" max="1" width="4.57421875" style="0" customWidth="1"/>
    <col min="2" max="2" width="27.8515625" style="0" customWidth="1"/>
    <col min="5" max="5" width="6.00390625" style="0" customWidth="1"/>
    <col min="6" max="8" width="8.00390625" style="0" customWidth="1"/>
    <col min="9" max="9" width="6.57421875" style="0" customWidth="1"/>
    <col min="10" max="10" width="7.7109375" style="11" customWidth="1"/>
    <col min="11" max="11" width="7.7109375" style="0" customWidth="1"/>
    <col min="12" max="12" width="9.57421875" style="0" customWidth="1"/>
    <col min="13" max="13" width="8.7109375" style="0" customWidth="1"/>
    <col min="14" max="16" width="7.7109375" style="0" customWidth="1"/>
    <col min="17" max="17" width="2.00390625" style="0" customWidth="1"/>
    <col min="18" max="18" width="9.7109375" style="0" bestFit="1" customWidth="1"/>
  </cols>
  <sheetData>
    <row r="3" ht="13.5" thickBot="1"/>
    <row r="4" spans="6:18" ht="13.5" thickBot="1">
      <c r="F4" s="76" t="s">
        <v>10</v>
      </c>
      <c r="G4" s="77"/>
      <c r="H4" s="78"/>
      <c r="I4" s="9"/>
      <c r="J4" s="79" t="s">
        <v>14</v>
      </c>
      <c r="K4" s="80"/>
      <c r="L4" s="80"/>
      <c r="M4" s="80"/>
      <c r="N4" s="80"/>
      <c r="O4" s="80"/>
      <c r="P4" s="81"/>
      <c r="Q4" s="9"/>
      <c r="R4" s="16"/>
    </row>
    <row r="5" spans="2:18" ht="15" customHeight="1">
      <c r="B5" s="82" t="s">
        <v>28</v>
      </c>
      <c r="C5" s="82"/>
      <c r="D5" s="82"/>
      <c r="E5" s="12"/>
      <c r="F5" s="83" t="s">
        <v>11</v>
      </c>
      <c r="G5" s="83" t="s">
        <v>12</v>
      </c>
      <c r="H5" s="83" t="s">
        <v>13</v>
      </c>
      <c r="I5" s="84"/>
      <c r="J5" s="85" t="s">
        <v>16</v>
      </c>
      <c r="K5" s="85" t="s">
        <v>6</v>
      </c>
      <c r="L5" s="85" t="s">
        <v>7</v>
      </c>
      <c r="M5" s="85" t="s">
        <v>21</v>
      </c>
      <c r="N5" s="85" t="s">
        <v>8</v>
      </c>
      <c r="O5" s="85" t="s">
        <v>9</v>
      </c>
      <c r="P5" s="85" t="s">
        <v>17</v>
      </c>
      <c r="Q5" s="20"/>
      <c r="R5" s="16"/>
    </row>
    <row r="6" spans="2:18" ht="15" customHeight="1">
      <c r="B6" s="82"/>
      <c r="C6" s="82"/>
      <c r="D6" s="82"/>
      <c r="E6" s="12"/>
      <c r="F6" s="83"/>
      <c r="G6" s="83"/>
      <c r="H6" s="83"/>
      <c r="I6" s="84"/>
      <c r="J6" s="86"/>
      <c r="K6" s="86"/>
      <c r="L6" s="86"/>
      <c r="M6" s="86"/>
      <c r="N6" s="86"/>
      <c r="O6" s="86"/>
      <c r="P6" s="86"/>
      <c r="Q6" s="20"/>
      <c r="R6" s="16"/>
    </row>
    <row r="7" spans="2:18" ht="15" customHeight="1">
      <c r="B7" s="82"/>
      <c r="C7" s="82"/>
      <c r="D7" s="82"/>
      <c r="E7" s="12"/>
      <c r="F7" s="83"/>
      <c r="G7" s="83"/>
      <c r="H7" s="83"/>
      <c r="I7" s="84"/>
      <c r="J7" s="86"/>
      <c r="K7" s="86"/>
      <c r="L7" s="86"/>
      <c r="M7" s="86"/>
      <c r="N7" s="86"/>
      <c r="O7" s="86"/>
      <c r="P7" s="86"/>
      <c r="Q7" s="20"/>
      <c r="R7" s="16"/>
    </row>
    <row r="8" spans="2:18" ht="15" customHeight="1">
      <c r="B8" s="82"/>
      <c r="C8" s="82"/>
      <c r="D8" s="82"/>
      <c r="E8" s="12"/>
      <c r="F8" s="83"/>
      <c r="G8" s="83"/>
      <c r="H8" s="83"/>
      <c r="I8" s="84"/>
      <c r="J8" s="86"/>
      <c r="K8" s="86"/>
      <c r="L8" s="86"/>
      <c r="M8" s="86"/>
      <c r="N8" s="86"/>
      <c r="O8" s="86"/>
      <c r="P8" s="86"/>
      <c r="Q8" s="20"/>
      <c r="R8" s="16"/>
    </row>
    <row r="9" spans="5:18" ht="15" customHeight="1">
      <c r="E9" s="12"/>
      <c r="F9" s="83"/>
      <c r="G9" s="83"/>
      <c r="H9" s="83"/>
      <c r="I9" s="84"/>
      <c r="J9" s="86"/>
      <c r="K9" s="86"/>
      <c r="L9" s="86"/>
      <c r="M9" s="86"/>
      <c r="N9" s="86"/>
      <c r="O9" s="86"/>
      <c r="P9" s="86"/>
      <c r="Q9" s="20"/>
      <c r="R9" s="16"/>
    </row>
    <row r="10" spans="2:18" ht="15" customHeight="1">
      <c r="B10" s="33" t="s">
        <v>47</v>
      </c>
      <c r="E10" s="12"/>
      <c r="F10" s="83"/>
      <c r="G10" s="83"/>
      <c r="H10" s="83"/>
      <c r="I10" s="84"/>
      <c r="J10" s="86"/>
      <c r="K10" s="86"/>
      <c r="L10" s="86"/>
      <c r="M10" s="86"/>
      <c r="N10" s="86"/>
      <c r="O10" s="86"/>
      <c r="P10" s="86"/>
      <c r="Q10" s="20"/>
      <c r="R10" s="16"/>
    </row>
    <row r="11" spans="2:18" ht="15" customHeight="1">
      <c r="B11" s="1" t="s">
        <v>29</v>
      </c>
      <c r="E11" s="12"/>
      <c r="F11" s="83"/>
      <c r="G11" s="83"/>
      <c r="H11" s="83"/>
      <c r="I11" s="84"/>
      <c r="J11" s="86"/>
      <c r="K11" s="86"/>
      <c r="L11" s="86"/>
      <c r="M11" s="86"/>
      <c r="N11" s="86"/>
      <c r="O11" s="86"/>
      <c r="P11" s="86"/>
      <c r="Q11" s="20"/>
      <c r="R11" s="16"/>
    </row>
    <row r="12" spans="2:18" ht="15" customHeight="1">
      <c r="B12" t="s">
        <v>52</v>
      </c>
      <c r="E12" s="12"/>
      <c r="F12" s="83"/>
      <c r="G12" s="83"/>
      <c r="H12" s="83"/>
      <c r="I12" s="84"/>
      <c r="J12" s="86"/>
      <c r="K12" s="86"/>
      <c r="L12" s="86"/>
      <c r="M12" s="86"/>
      <c r="N12" s="86"/>
      <c r="O12" s="86"/>
      <c r="P12" s="86"/>
      <c r="Q12" s="22"/>
      <c r="R12" s="16"/>
    </row>
    <row r="13" spans="5:18" ht="15" customHeight="1">
      <c r="E13" s="12"/>
      <c r="F13" s="83"/>
      <c r="G13" s="83"/>
      <c r="H13" s="83"/>
      <c r="I13" s="84"/>
      <c r="J13" s="86"/>
      <c r="K13" s="86"/>
      <c r="L13" s="86"/>
      <c r="M13" s="86"/>
      <c r="N13" s="86"/>
      <c r="O13" s="86"/>
      <c r="P13" s="86"/>
      <c r="Q13" s="22"/>
      <c r="R13" s="16"/>
    </row>
    <row r="14" spans="5:18" ht="15" customHeight="1">
      <c r="E14" s="12"/>
      <c r="F14" s="83"/>
      <c r="G14" s="83"/>
      <c r="H14" s="83"/>
      <c r="I14" s="84"/>
      <c r="J14" s="86"/>
      <c r="K14" s="86"/>
      <c r="L14" s="86"/>
      <c r="M14" s="86"/>
      <c r="N14" s="86"/>
      <c r="O14" s="86"/>
      <c r="P14" s="86"/>
      <c r="Q14" s="22"/>
      <c r="R14" s="16"/>
    </row>
    <row r="15" spans="5:18" ht="15" customHeight="1">
      <c r="E15" s="12"/>
      <c r="F15" s="83"/>
      <c r="G15" s="83"/>
      <c r="H15" s="83"/>
      <c r="I15" s="84"/>
      <c r="J15" s="86"/>
      <c r="K15" s="86"/>
      <c r="L15" s="86"/>
      <c r="M15" s="86"/>
      <c r="N15" s="86"/>
      <c r="O15" s="86"/>
      <c r="P15" s="86"/>
      <c r="Q15" s="22"/>
      <c r="R15" s="16"/>
    </row>
    <row r="16" spans="2:18" ht="15" customHeight="1">
      <c r="B16" s="12"/>
      <c r="C16" s="12"/>
      <c r="D16" s="12"/>
      <c r="E16" s="12"/>
      <c r="F16" s="83"/>
      <c r="G16" s="83"/>
      <c r="H16" s="83"/>
      <c r="I16" s="84"/>
      <c r="J16" s="86"/>
      <c r="K16" s="86"/>
      <c r="L16" s="86"/>
      <c r="M16" s="86"/>
      <c r="N16" s="86"/>
      <c r="O16" s="86"/>
      <c r="P16" s="86"/>
      <c r="Q16" s="22"/>
      <c r="R16" s="16"/>
    </row>
    <row r="17" spans="2:18" ht="34.5" customHeight="1">
      <c r="B17" s="87" t="s">
        <v>0</v>
      </c>
      <c r="C17" s="29" t="s">
        <v>26</v>
      </c>
      <c r="D17" s="89" t="s">
        <v>1</v>
      </c>
      <c r="E17" s="7" t="s">
        <v>4</v>
      </c>
      <c r="F17" s="39" t="s">
        <v>5</v>
      </c>
      <c r="G17" s="39" t="s">
        <v>5</v>
      </c>
      <c r="H17" s="39" t="s">
        <v>5</v>
      </c>
      <c r="I17" s="10"/>
      <c r="J17" s="39" t="s">
        <v>5</v>
      </c>
      <c r="K17" s="39" t="s">
        <v>5</v>
      </c>
      <c r="L17" s="39" t="s">
        <v>64</v>
      </c>
      <c r="M17" s="39" t="s">
        <v>30</v>
      </c>
      <c r="N17" s="39" t="s">
        <v>27</v>
      </c>
      <c r="O17" s="39" t="s">
        <v>5</v>
      </c>
      <c r="P17" s="39" t="s">
        <v>5</v>
      </c>
      <c r="Q17" s="2"/>
      <c r="R17" s="16"/>
    </row>
    <row r="18" spans="2:18" ht="34.5" customHeight="1">
      <c r="B18" s="88"/>
      <c r="C18" s="28"/>
      <c r="D18" s="90"/>
      <c r="E18" s="8" t="s">
        <v>3</v>
      </c>
      <c r="F18" s="40">
        <v>1.38</v>
      </c>
      <c r="G18" s="40">
        <v>1.06</v>
      </c>
      <c r="H18" s="40">
        <v>0.54</v>
      </c>
      <c r="I18" s="40"/>
      <c r="J18" s="41">
        <v>1.24</v>
      </c>
      <c r="K18" s="41">
        <v>1.32</v>
      </c>
      <c r="L18" s="41">
        <v>0.31</v>
      </c>
      <c r="M18" s="41">
        <v>1.49</v>
      </c>
      <c r="N18" s="41">
        <v>0.79</v>
      </c>
      <c r="O18" s="41">
        <v>0.04</v>
      </c>
      <c r="P18" s="41">
        <v>0.013</v>
      </c>
      <c r="Q18" s="2"/>
      <c r="R18" s="6" t="s">
        <v>18</v>
      </c>
    </row>
    <row r="19" spans="2:17" ht="8.2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1"/>
    </row>
    <row r="20" spans="2:18" ht="19.5" customHeight="1">
      <c r="B20" s="4" t="s">
        <v>2</v>
      </c>
      <c r="C20" s="23">
        <v>1703</v>
      </c>
      <c r="D20" s="4"/>
      <c r="E20" s="12"/>
      <c r="F20" s="4"/>
      <c r="G20" s="15">
        <f>(C20*G18)</f>
        <v>1805.18</v>
      </c>
      <c r="H20" s="15"/>
      <c r="I20" s="13"/>
      <c r="J20" s="18"/>
      <c r="K20" s="4"/>
      <c r="L20" s="4"/>
      <c r="M20" s="4"/>
      <c r="N20" s="4"/>
      <c r="O20" s="4"/>
      <c r="P20" s="4"/>
      <c r="Q20" s="2"/>
      <c r="R20" s="32">
        <f>SUM(F20:H20)</f>
        <v>1805.18</v>
      </c>
    </row>
    <row r="21" spans="2:18" ht="19.5" customHeight="1">
      <c r="B21" s="4" t="s">
        <v>15</v>
      </c>
      <c r="C21" s="3">
        <v>190.15</v>
      </c>
      <c r="D21" s="27">
        <v>2</v>
      </c>
      <c r="E21" s="12"/>
      <c r="F21" s="4"/>
      <c r="G21" s="15"/>
      <c r="H21" s="15"/>
      <c r="I21" s="12"/>
      <c r="J21" s="19"/>
      <c r="K21" s="4"/>
      <c r="L21" s="4"/>
      <c r="M21" s="26">
        <f>(C21*M18)/12</f>
        <v>23.61029166666667</v>
      </c>
      <c r="N21" s="4"/>
      <c r="O21" s="4"/>
      <c r="P21" s="4"/>
      <c r="Q21" s="2"/>
      <c r="R21" s="32">
        <f>SUM(J21:P21)</f>
        <v>23.61029166666667</v>
      </c>
    </row>
    <row r="22" spans="2:18" ht="19.5" customHeight="1">
      <c r="B22" s="4" t="s">
        <v>22</v>
      </c>
      <c r="C22" s="30">
        <v>230</v>
      </c>
      <c r="D22" s="27">
        <v>2</v>
      </c>
      <c r="E22" s="12"/>
      <c r="F22" s="4"/>
      <c r="G22" s="15"/>
      <c r="H22" s="15"/>
      <c r="I22" s="12"/>
      <c r="J22" s="19"/>
      <c r="K22" s="4"/>
      <c r="L22" s="4"/>
      <c r="M22" s="26"/>
      <c r="N22" s="4"/>
      <c r="O22" s="26">
        <f>(C22*O18)/12</f>
        <v>0.7666666666666667</v>
      </c>
      <c r="P22" s="4"/>
      <c r="Q22" s="2"/>
      <c r="R22" s="32">
        <f>SUM(J22:P22)</f>
        <v>0.7666666666666667</v>
      </c>
    </row>
    <row r="23" spans="2:18" ht="19.5" customHeight="1">
      <c r="B23" s="4" t="s">
        <v>22</v>
      </c>
      <c r="C23" s="31">
        <v>230</v>
      </c>
      <c r="D23" s="27">
        <v>2</v>
      </c>
      <c r="E23" s="12"/>
      <c r="F23" s="4"/>
      <c r="G23" s="15"/>
      <c r="H23" s="15"/>
      <c r="I23" s="12"/>
      <c r="J23" s="19"/>
      <c r="K23" s="4"/>
      <c r="L23" s="26">
        <f>(C23*L18)/12</f>
        <v>5.941666666666666</v>
      </c>
      <c r="M23" s="26"/>
      <c r="N23" s="4"/>
      <c r="O23" s="4"/>
      <c r="P23" s="4"/>
      <c r="Q23" s="2"/>
      <c r="R23" s="32">
        <f>SUM(J23:P23)</f>
        <v>5.941666666666666</v>
      </c>
    </row>
    <row r="24" spans="2:18" ht="19.5" customHeight="1">
      <c r="B24" s="4" t="s">
        <v>24</v>
      </c>
      <c r="C24" s="30">
        <v>910</v>
      </c>
      <c r="D24" s="27">
        <v>2</v>
      </c>
      <c r="E24" s="12"/>
      <c r="F24" s="4"/>
      <c r="G24" s="15"/>
      <c r="H24" s="15"/>
      <c r="I24" s="12"/>
      <c r="J24" s="19"/>
      <c r="K24" s="26">
        <f>(C24*K18)/12</f>
        <v>100.10000000000001</v>
      </c>
      <c r="L24" s="4"/>
      <c r="M24" s="26"/>
      <c r="N24" s="4"/>
      <c r="O24" s="4"/>
      <c r="P24" s="4"/>
      <c r="Q24" s="2"/>
      <c r="R24" s="32">
        <f>SUM(J24:P24)</f>
        <v>100.10000000000001</v>
      </c>
    </row>
    <row r="25" spans="2:18" ht="19.5" customHeight="1">
      <c r="B25" s="4" t="s">
        <v>23</v>
      </c>
      <c r="C25" s="30">
        <v>793</v>
      </c>
      <c r="D25" s="27">
        <v>2</v>
      </c>
      <c r="E25" s="12"/>
      <c r="F25" s="4"/>
      <c r="G25" s="15"/>
      <c r="H25" s="15"/>
      <c r="I25" s="12"/>
      <c r="J25" s="19"/>
      <c r="K25" s="4"/>
      <c r="L25" s="4"/>
      <c r="M25" s="26"/>
      <c r="N25" s="26">
        <f>(C25*N18)/12</f>
        <v>52.20583333333334</v>
      </c>
      <c r="O25" s="4"/>
      <c r="P25" s="4"/>
      <c r="Q25" s="2"/>
      <c r="R25" s="32">
        <f>SUM(J25:P25)</f>
        <v>52.20583333333334</v>
      </c>
    </row>
    <row r="27" spans="14:18" ht="12.75">
      <c r="N27" s="91" t="s">
        <v>19</v>
      </c>
      <c r="O27" s="91"/>
      <c r="P27" s="91"/>
      <c r="R27" s="23">
        <f>SUM(R20:R26)</f>
        <v>1987.8044583333333</v>
      </c>
    </row>
    <row r="29" spans="10:18" ht="12.75">
      <c r="J29" s="25" t="s">
        <v>20</v>
      </c>
      <c r="R29" s="24">
        <f>R27*12</f>
        <v>23853.6535</v>
      </c>
    </row>
  </sheetData>
  <mergeCells count="17">
    <mergeCell ref="B17:B18"/>
    <mergeCell ref="D17:D18"/>
    <mergeCell ref="N27:P27"/>
    <mergeCell ref="M5:M16"/>
    <mergeCell ref="N5:N16"/>
    <mergeCell ref="O5:O16"/>
    <mergeCell ref="P5:P16"/>
    <mergeCell ref="F4:H4"/>
    <mergeCell ref="J4:P4"/>
    <mergeCell ref="B5:D8"/>
    <mergeCell ref="F5:F16"/>
    <mergeCell ref="G5:G16"/>
    <mergeCell ref="H5:H16"/>
    <mergeCell ref="I5:I16"/>
    <mergeCell ref="J5:J16"/>
    <mergeCell ref="K5:K16"/>
    <mergeCell ref="L5:L16"/>
  </mergeCells>
  <printOptions/>
  <pageMargins left="0" right="0" top="0.1968503937007874" bottom="0.1968503937007874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R31"/>
  <sheetViews>
    <sheetView workbookViewId="0" topLeftCell="C10">
      <selection activeCell="F18" sqref="F18:P18"/>
    </sheetView>
  </sheetViews>
  <sheetFormatPr defaultColWidth="9.140625" defaultRowHeight="12.75"/>
  <cols>
    <col min="1" max="1" width="4.57421875" style="0" customWidth="1"/>
    <col min="2" max="2" width="27.8515625" style="0" customWidth="1"/>
    <col min="3" max="3" width="9.28125" style="0" bestFit="1" customWidth="1"/>
    <col min="5" max="5" width="4.8515625" style="0" customWidth="1"/>
    <col min="6" max="8" width="8.00390625" style="0" customWidth="1"/>
    <col min="9" max="9" width="3.421875" style="0" customWidth="1"/>
    <col min="10" max="10" width="7.7109375" style="11" customWidth="1"/>
    <col min="11" max="12" width="7.7109375" style="0" customWidth="1"/>
    <col min="13" max="13" width="8.7109375" style="0" customWidth="1"/>
    <col min="14" max="16" width="7.7109375" style="0" customWidth="1"/>
    <col min="17" max="17" width="2.00390625" style="0" customWidth="1"/>
    <col min="18" max="18" width="9.7109375" style="0" bestFit="1" customWidth="1"/>
  </cols>
  <sheetData>
    <row r="3" ht="13.5" thickBot="1"/>
    <row r="4" spans="6:18" ht="13.5" thickBot="1">
      <c r="F4" s="76" t="s">
        <v>10</v>
      </c>
      <c r="G4" s="77"/>
      <c r="H4" s="78"/>
      <c r="I4" s="9"/>
      <c r="J4" s="79" t="s">
        <v>14</v>
      </c>
      <c r="K4" s="80"/>
      <c r="L4" s="80"/>
      <c r="M4" s="80"/>
      <c r="N4" s="80"/>
      <c r="O4" s="80"/>
      <c r="P4" s="81"/>
      <c r="Q4" s="9"/>
      <c r="R4" s="16"/>
    </row>
    <row r="5" spans="2:18" ht="15" customHeight="1">
      <c r="B5" s="82" t="s">
        <v>28</v>
      </c>
      <c r="C5" s="82"/>
      <c r="D5" s="82"/>
      <c r="E5" s="12"/>
      <c r="F5" s="83" t="s">
        <v>11</v>
      </c>
      <c r="G5" s="83" t="s">
        <v>12</v>
      </c>
      <c r="H5" s="83" t="s">
        <v>13</v>
      </c>
      <c r="I5" s="84"/>
      <c r="J5" s="85" t="s">
        <v>16</v>
      </c>
      <c r="K5" s="85" t="s">
        <v>6</v>
      </c>
      <c r="L5" s="85" t="s">
        <v>7</v>
      </c>
      <c r="M5" s="85" t="s">
        <v>21</v>
      </c>
      <c r="N5" s="85" t="s">
        <v>8</v>
      </c>
      <c r="O5" s="85" t="s">
        <v>9</v>
      </c>
      <c r="P5" s="85" t="s">
        <v>17</v>
      </c>
      <c r="Q5" s="20"/>
      <c r="R5" s="16"/>
    </row>
    <row r="6" spans="2:18" ht="15" customHeight="1">
      <c r="B6" s="82"/>
      <c r="C6" s="82"/>
      <c r="D6" s="82"/>
      <c r="E6" s="12"/>
      <c r="F6" s="83"/>
      <c r="G6" s="83"/>
      <c r="H6" s="83"/>
      <c r="I6" s="84"/>
      <c r="J6" s="86"/>
      <c r="K6" s="86"/>
      <c r="L6" s="86"/>
      <c r="M6" s="86"/>
      <c r="N6" s="86"/>
      <c r="O6" s="86"/>
      <c r="P6" s="86"/>
      <c r="Q6" s="20"/>
      <c r="R6" s="16"/>
    </row>
    <row r="7" spans="2:18" ht="15" customHeight="1">
      <c r="B7" s="82"/>
      <c r="C7" s="82"/>
      <c r="D7" s="82"/>
      <c r="E7" s="12"/>
      <c r="F7" s="83"/>
      <c r="G7" s="83"/>
      <c r="H7" s="83"/>
      <c r="I7" s="84"/>
      <c r="J7" s="86"/>
      <c r="K7" s="86"/>
      <c r="L7" s="86"/>
      <c r="M7" s="86"/>
      <c r="N7" s="86"/>
      <c r="O7" s="86"/>
      <c r="P7" s="86"/>
      <c r="Q7" s="20"/>
      <c r="R7" s="16"/>
    </row>
    <row r="8" spans="2:18" ht="15" customHeight="1">
      <c r="B8" s="82"/>
      <c r="C8" s="82"/>
      <c r="D8" s="82"/>
      <c r="E8" s="12"/>
      <c r="F8" s="83"/>
      <c r="G8" s="83"/>
      <c r="H8" s="83"/>
      <c r="I8" s="84"/>
      <c r="J8" s="86"/>
      <c r="K8" s="86"/>
      <c r="L8" s="86"/>
      <c r="M8" s="86"/>
      <c r="N8" s="86"/>
      <c r="O8" s="86"/>
      <c r="P8" s="86"/>
      <c r="Q8" s="20"/>
      <c r="R8" s="16"/>
    </row>
    <row r="9" spans="5:18" ht="15" customHeight="1">
      <c r="E9" s="12"/>
      <c r="F9" s="83"/>
      <c r="G9" s="83"/>
      <c r="H9" s="83"/>
      <c r="I9" s="84"/>
      <c r="J9" s="86"/>
      <c r="K9" s="86"/>
      <c r="L9" s="86"/>
      <c r="M9" s="86"/>
      <c r="N9" s="86"/>
      <c r="O9" s="86"/>
      <c r="P9" s="86"/>
      <c r="Q9" s="20"/>
      <c r="R9" s="16"/>
    </row>
    <row r="10" spans="2:18" ht="15" customHeight="1">
      <c r="B10" s="33" t="s">
        <v>48</v>
      </c>
      <c r="E10" s="12"/>
      <c r="F10" s="83"/>
      <c r="G10" s="83"/>
      <c r="H10" s="83"/>
      <c r="I10" s="84"/>
      <c r="J10" s="86"/>
      <c r="K10" s="86"/>
      <c r="L10" s="86"/>
      <c r="M10" s="86"/>
      <c r="N10" s="86"/>
      <c r="O10" s="86"/>
      <c r="P10" s="86"/>
      <c r="Q10" s="20"/>
      <c r="R10" s="16"/>
    </row>
    <row r="11" spans="2:18" ht="15" customHeight="1">
      <c r="B11" s="1" t="s">
        <v>34</v>
      </c>
      <c r="E11" s="12"/>
      <c r="F11" s="83"/>
      <c r="G11" s="83"/>
      <c r="H11" s="83"/>
      <c r="I11" s="84"/>
      <c r="J11" s="86"/>
      <c r="K11" s="86"/>
      <c r="L11" s="86"/>
      <c r="M11" s="86"/>
      <c r="N11" s="86"/>
      <c r="O11" s="86"/>
      <c r="P11" s="86"/>
      <c r="Q11" s="20"/>
      <c r="R11" s="16"/>
    </row>
    <row r="12" spans="2:18" ht="15" customHeight="1">
      <c r="B12" t="s">
        <v>41</v>
      </c>
      <c r="E12" s="12"/>
      <c r="F12" s="83"/>
      <c r="G12" s="83"/>
      <c r="H12" s="83"/>
      <c r="I12" s="84"/>
      <c r="J12" s="86"/>
      <c r="K12" s="86"/>
      <c r="L12" s="86"/>
      <c r="M12" s="86"/>
      <c r="N12" s="86"/>
      <c r="O12" s="86"/>
      <c r="P12" s="86"/>
      <c r="Q12" s="22"/>
      <c r="R12" s="16"/>
    </row>
    <row r="13" spans="5:18" ht="15" customHeight="1">
      <c r="E13" s="12"/>
      <c r="F13" s="83"/>
      <c r="G13" s="83"/>
      <c r="H13" s="83"/>
      <c r="I13" s="84"/>
      <c r="J13" s="86"/>
      <c r="K13" s="86"/>
      <c r="L13" s="86"/>
      <c r="M13" s="86"/>
      <c r="N13" s="86"/>
      <c r="O13" s="86"/>
      <c r="P13" s="86"/>
      <c r="Q13" s="22"/>
      <c r="R13" s="16"/>
    </row>
    <row r="14" spans="5:18" ht="15" customHeight="1">
      <c r="E14" s="12"/>
      <c r="F14" s="83"/>
      <c r="G14" s="83"/>
      <c r="H14" s="83"/>
      <c r="I14" s="84"/>
      <c r="J14" s="86"/>
      <c r="K14" s="86"/>
      <c r="L14" s="86"/>
      <c r="M14" s="86"/>
      <c r="N14" s="86"/>
      <c r="O14" s="86"/>
      <c r="P14" s="86"/>
      <c r="Q14" s="22"/>
      <c r="R14" s="16"/>
    </row>
    <row r="15" spans="5:18" ht="15" customHeight="1">
      <c r="E15" s="12"/>
      <c r="F15" s="83"/>
      <c r="G15" s="83"/>
      <c r="H15" s="83"/>
      <c r="I15" s="84"/>
      <c r="J15" s="86"/>
      <c r="K15" s="86"/>
      <c r="L15" s="86"/>
      <c r="M15" s="86"/>
      <c r="N15" s="86"/>
      <c r="O15" s="86"/>
      <c r="P15" s="86"/>
      <c r="Q15" s="22"/>
      <c r="R15" s="16"/>
    </row>
    <row r="16" spans="2:18" ht="15" customHeight="1">
      <c r="B16" s="12"/>
      <c r="C16" s="12"/>
      <c r="D16" s="12"/>
      <c r="E16" s="12"/>
      <c r="F16" s="83"/>
      <c r="G16" s="83"/>
      <c r="H16" s="83"/>
      <c r="I16" s="84"/>
      <c r="J16" s="86"/>
      <c r="K16" s="86"/>
      <c r="L16" s="86"/>
      <c r="M16" s="86"/>
      <c r="N16" s="86"/>
      <c r="O16" s="86"/>
      <c r="P16" s="86"/>
      <c r="Q16" s="22"/>
      <c r="R16" s="16"/>
    </row>
    <row r="17" spans="2:18" ht="34.5" customHeight="1">
      <c r="B17" s="87" t="s">
        <v>0</v>
      </c>
      <c r="C17" s="29" t="s">
        <v>26</v>
      </c>
      <c r="D17" s="89" t="s">
        <v>1</v>
      </c>
      <c r="E17" s="7" t="s">
        <v>4</v>
      </c>
      <c r="F17" s="6" t="s">
        <v>5</v>
      </c>
      <c r="G17" s="6" t="s">
        <v>5</v>
      </c>
      <c r="H17" s="6" t="s">
        <v>5</v>
      </c>
      <c r="I17" s="10"/>
      <c r="J17" s="6" t="s">
        <v>5</v>
      </c>
      <c r="K17" s="6" t="s">
        <v>5</v>
      </c>
      <c r="L17" s="6" t="s">
        <v>64</v>
      </c>
      <c r="M17" s="6" t="s">
        <v>30</v>
      </c>
      <c r="N17" s="6" t="s">
        <v>27</v>
      </c>
      <c r="O17" s="6" t="s">
        <v>5</v>
      </c>
      <c r="P17" s="6" t="s">
        <v>5</v>
      </c>
      <c r="Q17" s="2"/>
      <c r="R17" s="16"/>
    </row>
    <row r="18" spans="2:18" ht="34.5" customHeight="1">
      <c r="B18" s="88"/>
      <c r="C18" s="28"/>
      <c r="D18" s="90"/>
      <c r="E18" s="8" t="s">
        <v>3</v>
      </c>
      <c r="F18" s="40">
        <v>1.38</v>
      </c>
      <c r="G18" s="40">
        <v>1.06</v>
      </c>
      <c r="H18" s="40">
        <v>0.54</v>
      </c>
      <c r="I18" s="40"/>
      <c r="J18" s="41">
        <v>1.24</v>
      </c>
      <c r="K18" s="41">
        <v>1.32</v>
      </c>
      <c r="L18" s="41">
        <v>0.31</v>
      </c>
      <c r="M18" s="41">
        <v>1.49</v>
      </c>
      <c r="N18" s="41">
        <v>0.79</v>
      </c>
      <c r="O18" s="41">
        <v>0.04</v>
      </c>
      <c r="P18" s="41">
        <v>0.013</v>
      </c>
      <c r="Q18" s="2"/>
      <c r="R18" s="6" t="s">
        <v>18</v>
      </c>
    </row>
    <row r="19" spans="2:17" ht="8.2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1"/>
    </row>
    <row r="20" spans="2:18" ht="19.5" customHeight="1">
      <c r="B20" s="4" t="s">
        <v>2</v>
      </c>
      <c r="C20" s="37">
        <v>2945</v>
      </c>
      <c r="D20" s="4"/>
      <c r="E20" s="12"/>
      <c r="F20" s="4"/>
      <c r="G20" s="15">
        <f>(C20*G18)</f>
        <v>3121.7000000000003</v>
      </c>
      <c r="H20" s="15"/>
      <c r="I20" s="13"/>
      <c r="J20" s="18"/>
      <c r="K20" s="4"/>
      <c r="L20" s="4"/>
      <c r="M20" s="4"/>
      <c r="N20" s="4"/>
      <c r="O20" s="4"/>
      <c r="P20" s="4"/>
      <c r="Q20" s="2"/>
      <c r="R20" s="14">
        <f>SUM(F20:H20)</f>
        <v>3121.7000000000003</v>
      </c>
    </row>
    <row r="21" spans="2:18" ht="19.5" customHeight="1">
      <c r="B21" s="4" t="s">
        <v>15</v>
      </c>
      <c r="C21" s="37">
        <v>385.15</v>
      </c>
      <c r="D21" s="27">
        <v>1</v>
      </c>
      <c r="E21" s="12"/>
      <c r="F21" s="4"/>
      <c r="G21" s="15"/>
      <c r="H21" s="15"/>
      <c r="I21" s="12"/>
      <c r="J21" s="19"/>
      <c r="K21" s="4"/>
      <c r="L21" s="4"/>
      <c r="M21" s="26">
        <f>(C21*M18)/12</f>
        <v>47.82279166666666</v>
      </c>
      <c r="N21" s="4"/>
      <c r="O21" s="4"/>
      <c r="P21" s="4"/>
      <c r="Q21" s="2"/>
      <c r="R21" s="32">
        <f>SUM(J21:P21)</f>
        <v>47.82279166666666</v>
      </c>
    </row>
    <row r="22" spans="2:18" ht="19.5" customHeight="1">
      <c r="B22" s="4" t="s">
        <v>22</v>
      </c>
      <c r="C22" s="37">
        <v>280</v>
      </c>
      <c r="D22" s="27">
        <v>1</v>
      </c>
      <c r="E22" s="12"/>
      <c r="F22" s="4"/>
      <c r="G22" s="15"/>
      <c r="H22" s="15"/>
      <c r="I22" s="12"/>
      <c r="J22" s="19"/>
      <c r="K22" s="4"/>
      <c r="L22" s="4"/>
      <c r="M22" s="26"/>
      <c r="N22" s="4"/>
      <c r="O22" s="26">
        <f>(C22*O18)/12</f>
        <v>0.9333333333333335</v>
      </c>
      <c r="P22" s="4"/>
      <c r="Q22" s="2"/>
      <c r="R22" s="32">
        <f aca="true" t="shared" si="0" ref="R22:R27">SUM(J22:P22)</f>
        <v>0.9333333333333335</v>
      </c>
    </row>
    <row r="23" spans="2:18" ht="19.5" customHeight="1">
      <c r="B23" s="4" t="s">
        <v>22</v>
      </c>
      <c r="C23" s="38">
        <v>280</v>
      </c>
      <c r="D23" s="27">
        <v>1</v>
      </c>
      <c r="E23" s="12"/>
      <c r="F23" s="4"/>
      <c r="G23" s="15"/>
      <c r="H23" s="15"/>
      <c r="I23" s="12"/>
      <c r="J23" s="19"/>
      <c r="K23" s="4"/>
      <c r="L23" s="26">
        <f>(C23*L18)/12</f>
        <v>7.233333333333333</v>
      </c>
      <c r="M23" s="26"/>
      <c r="N23" s="4"/>
      <c r="O23" s="4"/>
      <c r="P23" s="4"/>
      <c r="Q23" s="2"/>
      <c r="R23" s="32">
        <f t="shared" si="0"/>
        <v>7.233333333333333</v>
      </c>
    </row>
    <row r="24" spans="2:18" ht="19.5" customHeight="1">
      <c r="B24" s="4" t="s">
        <v>42</v>
      </c>
      <c r="C24" s="37">
        <v>70</v>
      </c>
      <c r="D24" s="27">
        <v>1</v>
      </c>
      <c r="E24" s="12"/>
      <c r="F24" s="4"/>
      <c r="G24" s="15"/>
      <c r="H24" s="15"/>
      <c r="I24" s="12"/>
      <c r="J24" s="19"/>
      <c r="K24" s="4"/>
      <c r="L24" s="26"/>
      <c r="M24" s="26"/>
      <c r="N24" s="4"/>
      <c r="O24" s="4"/>
      <c r="P24" s="26">
        <f>(C24*P18)/12</f>
        <v>0.07583333333333332</v>
      </c>
      <c r="Q24" s="2"/>
      <c r="R24" s="32">
        <f t="shared" si="0"/>
        <v>0.07583333333333332</v>
      </c>
    </row>
    <row r="25" spans="2:18" ht="19.5" customHeight="1">
      <c r="B25" s="4" t="s">
        <v>24</v>
      </c>
      <c r="C25" s="37">
        <v>2444</v>
      </c>
      <c r="D25" s="27">
        <v>1</v>
      </c>
      <c r="E25" s="12"/>
      <c r="F25" s="4"/>
      <c r="G25" s="15"/>
      <c r="H25" s="15"/>
      <c r="I25" s="12"/>
      <c r="J25" s="19"/>
      <c r="K25" s="26">
        <f>(C25*K18)/12</f>
        <v>268.84</v>
      </c>
      <c r="L25" s="4"/>
      <c r="M25" s="26"/>
      <c r="N25" s="4"/>
      <c r="O25" s="4"/>
      <c r="P25" s="4"/>
      <c r="Q25" s="2"/>
      <c r="R25" s="32">
        <f t="shared" si="0"/>
        <v>268.84</v>
      </c>
    </row>
    <row r="26" spans="2:18" ht="19.5" customHeight="1">
      <c r="B26" s="4" t="s">
        <v>23</v>
      </c>
      <c r="C26" s="37">
        <v>416</v>
      </c>
      <c r="D26" s="27">
        <v>1</v>
      </c>
      <c r="E26" s="12"/>
      <c r="F26" s="4"/>
      <c r="G26" s="15"/>
      <c r="H26" s="15"/>
      <c r="I26" s="12"/>
      <c r="J26" s="19"/>
      <c r="K26" s="4"/>
      <c r="L26" s="4"/>
      <c r="M26" s="26"/>
      <c r="N26" s="26">
        <f>(C26*N18)/12</f>
        <v>27.386666666666667</v>
      </c>
      <c r="O26" s="4"/>
      <c r="P26" s="4"/>
      <c r="Q26" s="2"/>
      <c r="R26" s="32">
        <f t="shared" si="0"/>
        <v>27.386666666666667</v>
      </c>
    </row>
    <row r="27" spans="2:18" ht="19.5" customHeight="1">
      <c r="B27" s="4" t="s">
        <v>25</v>
      </c>
      <c r="C27" s="37">
        <v>85</v>
      </c>
      <c r="D27" s="27">
        <v>1</v>
      </c>
      <c r="E27" s="12"/>
      <c r="F27" s="4"/>
      <c r="G27" s="15"/>
      <c r="H27" s="15"/>
      <c r="I27" s="12"/>
      <c r="J27" s="36">
        <f>(C27*J18)/12</f>
        <v>8.783333333333333</v>
      </c>
      <c r="K27" s="4"/>
      <c r="L27" s="4"/>
      <c r="M27" s="26"/>
      <c r="N27" s="4"/>
      <c r="O27" s="4"/>
      <c r="P27" s="4"/>
      <c r="Q27" s="2"/>
      <c r="R27" s="32">
        <f t="shared" si="0"/>
        <v>8.783333333333333</v>
      </c>
    </row>
    <row r="29" spans="14:18" ht="12.75">
      <c r="N29" s="91" t="s">
        <v>19</v>
      </c>
      <c r="O29" s="91"/>
      <c r="P29" s="91"/>
      <c r="R29" s="23">
        <f>SUM(R20:R28)</f>
        <v>3482.775291666667</v>
      </c>
    </row>
    <row r="31" spans="10:18" ht="12.75">
      <c r="J31" s="25" t="s">
        <v>20</v>
      </c>
      <c r="R31" s="24">
        <f>R29*12</f>
        <v>41793.3035</v>
      </c>
    </row>
  </sheetData>
  <mergeCells count="17">
    <mergeCell ref="B17:B18"/>
    <mergeCell ref="D17:D18"/>
    <mergeCell ref="N29:P29"/>
    <mergeCell ref="M5:M16"/>
    <mergeCell ref="N5:N16"/>
    <mergeCell ref="O5:O16"/>
    <mergeCell ref="P5:P16"/>
    <mergeCell ref="F4:H4"/>
    <mergeCell ref="J4:P4"/>
    <mergeCell ref="B5:D8"/>
    <mergeCell ref="F5:F16"/>
    <mergeCell ref="G5:G16"/>
    <mergeCell ref="H5:H16"/>
    <mergeCell ref="I5:I16"/>
    <mergeCell ref="J5:J16"/>
    <mergeCell ref="K5:K16"/>
    <mergeCell ref="L5:L16"/>
  </mergeCells>
  <printOptions/>
  <pageMargins left="0" right="0" top="0.1968503937007874" bottom="0.1968503937007874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R28"/>
  <sheetViews>
    <sheetView workbookViewId="0" topLeftCell="C3">
      <selection activeCell="F18" sqref="F18:P18"/>
    </sheetView>
  </sheetViews>
  <sheetFormatPr defaultColWidth="9.140625" defaultRowHeight="12.75"/>
  <cols>
    <col min="1" max="1" width="4.57421875" style="0" customWidth="1"/>
    <col min="2" max="2" width="27.8515625" style="0" customWidth="1"/>
    <col min="3" max="3" width="9.28125" style="0" bestFit="1" customWidth="1"/>
    <col min="5" max="5" width="4.8515625" style="0" customWidth="1"/>
    <col min="6" max="8" width="8.00390625" style="0" customWidth="1"/>
    <col min="9" max="9" width="3.421875" style="0" customWidth="1"/>
    <col min="10" max="10" width="7.7109375" style="11" customWidth="1"/>
    <col min="11" max="12" width="7.7109375" style="0" customWidth="1"/>
    <col min="13" max="13" width="8.7109375" style="0" customWidth="1"/>
    <col min="14" max="16" width="7.7109375" style="0" customWidth="1"/>
    <col min="17" max="17" width="2.00390625" style="0" customWidth="1"/>
    <col min="18" max="18" width="9.7109375" style="0" bestFit="1" customWidth="1"/>
  </cols>
  <sheetData>
    <row r="3" ht="13.5" thickBot="1"/>
    <row r="4" spans="6:18" ht="13.5" thickBot="1">
      <c r="F4" s="76" t="s">
        <v>10</v>
      </c>
      <c r="G4" s="77"/>
      <c r="H4" s="78"/>
      <c r="I4" s="9"/>
      <c r="J4" s="79" t="s">
        <v>14</v>
      </c>
      <c r="K4" s="80"/>
      <c r="L4" s="80"/>
      <c r="M4" s="80"/>
      <c r="N4" s="80"/>
      <c r="O4" s="80"/>
      <c r="P4" s="81"/>
      <c r="Q4" s="9"/>
      <c r="R4" s="16"/>
    </row>
    <row r="5" spans="2:18" ht="15" customHeight="1">
      <c r="B5" s="82" t="s">
        <v>28</v>
      </c>
      <c r="C5" s="82"/>
      <c r="D5" s="82"/>
      <c r="E5" s="12"/>
      <c r="F5" s="83" t="s">
        <v>11</v>
      </c>
      <c r="G5" s="83" t="s">
        <v>12</v>
      </c>
      <c r="H5" s="83" t="s">
        <v>13</v>
      </c>
      <c r="I5" s="84"/>
      <c r="J5" s="85" t="s">
        <v>16</v>
      </c>
      <c r="K5" s="85" t="s">
        <v>6</v>
      </c>
      <c r="L5" s="85" t="s">
        <v>7</v>
      </c>
      <c r="M5" s="85" t="s">
        <v>21</v>
      </c>
      <c r="N5" s="85" t="s">
        <v>8</v>
      </c>
      <c r="O5" s="85" t="s">
        <v>9</v>
      </c>
      <c r="P5" s="85" t="s">
        <v>17</v>
      </c>
      <c r="Q5" s="20"/>
      <c r="R5" s="16"/>
    </row>
    <row r="6" spans="2:18" ht="15" customHeight="1">
      <c r="B6" s="82"/>
      <c r="C6" s="82"/>
      <c r="D6" s="82"/>
      <c r="E6" s="12"/>
      <c r="F6" s="83"/>
      <c r="G6" s="83"/>
      <c r="H6" s="83"/>
      <c r="I6" s="84"/>
      <c r="J6" s="86"/>
      <c r="K6" s="86"/>
      <c r="L6" s="86"/>
      <c r="M6" s="86"/>
      <c r="N6" s="86"/>
      <c r="O6" s="86"/>
      <c r="P6" s="86"/>
      <c r="Q6" s="20"/>
      <c r="R6" s="16"/>
    </row>
    <row r="7" spans="2:18" ht="15" customHeight="1">
      <c r="B7" s="82"/>
      <c r="C7" s="82"/>
      <c r="D7" s="82"/>
      <c r="E7" s="12"/>
      <c r="F7" s="83"/>
      <c r="G7" s="83"/>
      <c r="H7" s="83"/>
      <c r="I7" s="84"/>
      <c r="J7" s="86"/>
      <c r="K7" s="86"/>
      <c r="L7" s="86"/>
      <c r="M7" s="86"/>
      <c r="N7" s="86"/>
      <c r="O7" s="86"/>
      <c r="P7" s="86"/>
      <c r="Q7" s="20"/>
      <c r="R7" s="16"/>
    </row>
    <row r="8" spans="2:18" ht="15" customHeight="1">
      <c r="B8" s="82"/>
      <c r="C8" s="82"/>
      <c r="D8" s="82"/>
      <c r="E8" s="12"/>
      <c r="F8" s="83"/>
      <c r="G8" s="83"/>
      <c r="H8" s="83"/>
      <c r="I8" s="84"/>
      <c r="J8" s="86"/>
      <c r="K8" s="86"/>
      <c r="L8" s="86"/>
      <c r="M8" s="86"/>
      <c r="N8" s="86"/>
      <c r="O8" s="86"/>
      <c r="P8" s="86"/>
      <c r="Q8" s="20"/>
      <c r="R8" s="16"/>
    </row>
    <row r="9" spans="5:18" ht="15" customHeight="1">
      <c r="E9" s="12"/>
      <c r="F9" s="83"/>
      <c r="G9" s="83"/>
      <c r="H9" s="83"/>
      <c r="I9" s="84"/>
      <c r="J9" s="86"/>
      <c r="K9" s="86"/>
      <c r="L9" s="86"/>
      <c r="M9" s="86"/>
      <c r="N9" s="86"/>
      <c r="O9" s="86"/>
      <c r="P9" s="86"/>
      <c r="Q9" s="20"/>
      <c r="R9" s="16"/>
    </row>
    <row r="10" spans="2:18" ht="15" customHeight="1">
      <c r="B10" s="33" t="s">
        <v>49</v>
      </c>
      <c r="E10" s="12"/>
      <c r="F10" s="83"/>
      <c r="G10" s="83"/>
      <c r="H10" s="83"/>
      <c r="I10" s="84"/>
      <c r="J10" s="86"/>
      <c r="K10" s="86"/>
      <c r="L10" s="86"/>
      <c r="M10" s="86"/>
      <c r="N10" s="86"/>
      <c r="O10" s="86"/>
      <c r="P10" s="86"/>
      <c r="Q10" s="20"/>
      <c r="R10" s="16"/>
    </row>
    <row r="11" spans="2:18" ht="15" customHeight="1">
      <c r="B11" s="1" t="s">
        <v>35</v>
      </c>
      <c r="E11" s="12"/>
      <c r="F11" s="83"/>
      <c r="G11" s="83"/>
      <c r="H11" s="83"/>
      <c r="I11" s="84"/>
      <c r="J11" s="86"/>
      <c r="K11" s="86"/>
      <c r="L11" s="86"/>
      <c r="M11" s="86"/>
      <c r="N11" s="86"/>
      <c r="O11" s="86"/>
      <c r="P11" s="86"/>
      <c r="Q11" s="20"/>
      <c r="R11" s="16"/>
    </row>
    <row r="12" spans="2:18" ht="15" customHeight="1">
      <c r="B12" t="s">
        <v>40</v>
      </c>
      <c r="E12" s="12"/>
      <c r="F12" s="83"/>
      <c r="G12" s="83"/>
      <c r="H12" s="83"/>
      <c r="I12" s="84"/>
      <c r="J12" s="86"/>
      <c r="K12" s="86"/>
      <c r="L12" s="86"/>
      <c r="M12" s="86"/>
      <c r="N12" s="86"/>
      <c r="O12" s="86"/>
      <c r="P12" s="86"/>
      <c r="Q12" s="22"/>
      <c r="R12" s="16"/>
    </row>
    <row r="13" spans="5:18" ht="15" customHeight="1">
      <c r="E13" s="12"/>
      <c r="F13" s="83"/>
      <c r="G13" s="83"/>
      <c r="H13" s="83"/>
      <c r="I13" s="84"/>
      <c r="J13" s="86"/>
      <c r="K13" s="86"/>
      <c r="L13" s="86"/>
      <c r="M13" s="86"/>
      <c r="N13" s="86"/>
      <c r="O13" s="86"/>
      <c r="P13" s="86"/>
      <c r="Q13" s="22"/>
      <c r="R13" s="16"/>
    </row>
    <row r="14" spans="5:18" ht="15" customHeight="1">
      <c r="E14" s="12"/>
      <c r="F14" s="83"/>
      <c r="G14" s="83"/>
      <c r="H14" s="83"/>
      <c r="I14" s="84"/>
      <c r="J14" s="86"/>
      <c r="K14" s="86"/>
      <c r="L14" s="86"/>
      <c r="M14" s="86"/>
      <c r="N14" s="86"/>
      <c r="O14" s="86"/>
      <c r="P14" s="86"/>
      <c r="Q14" s="22"/>
      <c r="R14" s="16"/>
    </row>
    <row r="15" spans="5:18" ht="15" customHeight="1">
      <c r="E15" s="12"/>
      <c r="F15" s="83"/>
      <c r="G15" s="83"/>
      <c r="H15" s="83"/>
      <c r="I15" s="84"/>
      <c r="J15" s="86"/>
      <c r="K15" s="86"/>
      <c r="L15" s="86"/>
      <c r="M15" s="86"/>
      <c r="N15" s="86"/>
      <c r="O15" s="86"/>
      <c r="P15" s="86"/>
      <c r="Q15" s="22"/>
      <c r="R15" s="16"/>
    </row>
    <row r="16" spans="2:18" ht="15" customHeight="1">
      <c r="B16" s="12"/>
      <c r="C16" s="12"/>
      <c r="D16" s="12"/>
      <c r="E16" s="12"/>
      <c r="F16" s="83"/>
      <c r="G16" s="83"/>
      <c r="H16" s="83"/>
      <c r="I16" s="84"/>
      <c r="J16" s="86"/>
      <c r="K16" s="86"/>
      <c r="L16" s="86"/>
      <c r="M16" s="86"/>
      <c r="N16" s="86"/>
      <c r="O16" s="86"/>
      <c r="P16" s="86"/>
      <c r="Q16" s="22"/>
      <c r="R16" s="16"/>
    </row>
    <row r="17" spans="2:18" ht="34.5" customHeight="1">
      <c r="B17" s="87" t="s">
        <v>0</v>
      </c>
      <c r="C17" s="29" t="s">
        <v>26</v>
      </c>
      <c r="D17" s="89" t="s">
        <v>1</v>
      </c>
      <c r="E17" s="7" t="s">
        <v>4</v>
      </c>
      <c r="F17" s="6" t="s">
        <v>5</v>
      </c>
      <c r="G17" s="6" t="s">
        <v>5</v>
      </c>
      <c r="H17" s="6" t="s">
        <v>5</v>
      </c>
      <c r="I17" s="10"/>
      <c r="J17" s="6" t="s">
        <v>5</v>
      </c>
      <c r="K17" s="6" t="s">
        <v>5</v>
      </c>
      <c r="L17" s="6" t="s">
        <v>64</v>
      </c>
      <c r="M17" s="6" t="s">
        <v>30</v>
      </c>
      <c r="N17" s="6" t="s">
        <v>27</v>
      </c>
      <c r="O17" s="6" t="s">
        <v>5</v>
      </c>
      <c r="P17" s="6" t="s">
        <v>5</v>
      </c>
      <c r="Q17" s="2"/>
      <c r="R17" s="16"/>
    </row>
    <row r="18" spans="2:18" ht="34.5" customHeight="1">
      <c r="B18" s="88"/>
      <c r="C18" s="28"/>
      <c r="D18" s="90"/>
      <c r="E18" s="8" t="s">
        <v>3</v>
      </c>
      <c r="F18" s="40">
        <v>1.38</v>
      </c>
      <c r="G18" s="40">
        <v>1.06</v>
      </c>
      <c r="H18" s="40">
        <v>0.54</v>
      </c>
      <c r="I18" s="40"/>
      <c r="J18" s="41">
        <v>1.24</v>
      </c>
      <c r="K18" s="41">
        <v>1.32</v>
      </c>
      <c r="L18" s="41">
        <v>0.31</v>
      </c>
      <c r="M18" s="41">
        <v>1.49</v>
      </c>
      <c r="N18" s="41">
        <v>0.79</v>
      </c>
      <c r="O18" s="41">
        <v>0.04</v>
      </c>
      <c r="P18" s="41">
        <v>0.013</v>
      </c>
      <c r="Q18" s="2"/>
      <c r="R18" s="6" t="s">
        <v>18</v>
      </c>
    </row>
    <row r="19" spans="2:17" ht="8.2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1"/>
    </row>
    <row r="20" spans="2:18" ht="19.5" customHeight="1">
      <c r="B20" s="4" t="s">
        <v>2</v>
      </c>
      <c r="C20" s="37">
        <f>3731-C22</f>
        <v>3571</v>
      </c>
      <c r="D20" s="4"/>
      <c r="E20" s="12"/>
      <c r="F20" s="4"/>
      <c r="G20" s="15">
        <f>(C20*G18)</f>
        <v>3785.26</v>
      </c>
      <c r="H20" s="15"/>
      <c r="I20" s="13"/>
      <c r="J20" s="18"/>
      <c r="K20" s="4"/>
      <c r="L20" s="4"/>
      <c r="M20" s="4"/>
      <c r="N20" s="4"/>
      <c r="O20" s="4"/>
      <c r="P20" s="4"/>
      <c r="Q20" s="2"/>
      <c r="R20" s="14">
        <f>SUM(F20:H20)</f>
        <v>3785.26</v>
      </c>
    </row>
    <row r="21" spans="2:18" ht="19.5" customHeight="1">
      <c r="B21" s="4" t="s">
        <v>15</v>
      </c>
      <c r="C21" s="37">
        <f>55.6*4</f>
        <v>222.4</v>
      </c>
      <c r="D21" s="27">
        <v>1</v>
      </c>
      <c r="E21" s="12"/>
      <c r="F21" s="4"/>
      <c r="G21" s="15"/>
      <c r="H21" s="15"/>
      <c r="I21" s="12"/>
      <c r="J21" s="19"/>
      <c r="K21" s="4"/>
      <c r="L21" s="4"/>
      <c r="M21" s="26">
        <f>(C21*M18)/12</f>
        <v>27.61466666666667</v>
      </c>
      <c r="N21" s="4"/>
      <c r="O21" s="4"/>
      <c r="P21" s="4"/>
      <c r="Q21" s="2"/>
      <c r="R21" s="32">
        <f>SUM(J21:P21)</f>
        <v>27.61466666666667</v>
      </c>
    </row>
    <row r="22" spans="2:18" ht="19.5" customHeight="1">
      <c r="B22" s="4" t="s">
        <v>42</v>
      </c>
      <c r="C22" s="37">
        <v>160</v>
      </c>
      <c r="D22" s="27">
        <v>1</v>
      </c>
      <c r="E22" s="12"/>
      <c r="F22" s="4"/>
      <c r="G22" s="15"/>
      <c r="H22" s="15"/>
      <c r="I22" s="12"/>
      <c r="J22" s="19"/>
      <c r="K22" s="4"/>
      <c r="L22" s="26"/>
      <c r="M22" s="26"/>
      <c r="N22" s="4"/>
      <c r="O22" s="4"/>
      <c r="P22" s="26">
        <f>(C22*P18)/12</f>
        <v>0.17333333333333334</v>
      </c>
      <c r="Q22" s="2"/>
      <c r="R22" s="32">
        <f>SUM(J22:P22)</f>
        <v>0.17333333333333334</v>
      </c>
    </row>
    <row r="23" spans="2:18" ht="19.5" customHeight="1">
      <c r="B23" s="4" t="s">
        <v>24</v>
      </c>
      <c r="C23" s="37">
        <f>+C20-C24</f>
        <v>1571</v>
      </c>
      <c r="D23" s="27">
        <v>1</v>
      </c>
      <c r="E23" s="12"/>
      <c r="F23" s="4"/>
      <c r="G23" s="15"/>
      <c r="H23" s="15"/>
      <c r="I23" s="12"/>
      <c r="J23" s="19"/>
      <c r="K23" s="4">
        <f>+C23*K18/12</f>
        <v>172.81000000000003</v>
      </c>
      <c r="L23" s="26"/>
      <c r="M23" s="26"/>
      <c r="N23" s="4"/>
      <c r="O23" s="4"/>
      <c r="P23" s="26"/>
      <c r="Q23" s="2"/>
      <c r="R23" s="32">
        <f>SUM(J23:P23)</f>
        <v>172.81000000000003</v>
      </c>
    </row>
    <row r="24" spans="2:18" ht="19.5" customHeight="1">
      <c r="B24" s="4" t="s">
        <v>23</v>
      </c>
      <c r="C24" s="37">
        <v>2000</v>
      </c>
      <c r="D24" s="27">
        <v>1</v>
      </c>
      <c r="E24" s="12"/>
      <c r="F24" s="4"/>
      <c r="G24" s="15"/>
      <c r="H24" s="15"/>
      <c r="I24" s="12"/>
      <c r="J24" s="19"/>
      <c r="K24" s="4"/>
      <c r="L24" s="4"/>
      <c r="M24" s="26"/>
      <c r="N24" s="26">
        <f>(C24*N18)/12</f>
        <v>131.66666666666666</v>
      </c>
      <c r="O24" s="4"/>
      <c r="P24" s="4"/>
      <c r="Q24" s="2"/>
      <c r="R24" s="32">
        <f>SUM(J24:P24)</f>
        <v>131.66666666666666</v>
      </c>
    </row>
    <row r="26" spans="14:18" ht="12.75">
      <c r="N26" s="91" t="s">
        <v>19</v>
      </c>
      <c r="O26" s="91"/>
      <c r="P26" s="91"/>
      <c r="R26" s="23">
        <f>SUM(R20:R24)</f>
        <v>4117.524666666667</v>
      </c>
    </row>
    <row r="28" spans="10:18" ht="12.75">
      <c r="J28" s="25" t="s">
        <v>20</v>
      </c>
      <c r="R28" s="24">
        <f>+R26*12</f>
        <v>49410.296</v>
      </c>
    </row>
  </sheetData>
  <mergeCells count="17">
    <mergeCell ref="B17:B18"/>
    <mergeCell ref="D17:D18"/>
    <mergeCell ref="N26:P26"/>
    <mergeCell ref="M5:M16"/>
    <mergeCell ref="N5:N16"/>
    <mergeCell ref="O5:O16"/>
    <mergeCell ref="P5:P16"/>
    <mergeCell ref="F4:H4"/>
    <mergeCell ref="J4:P4"/>
    <mergeCell ref="B5:D8"/>
    <mergeCell ref="F5:F16"/>
    <mergeCell ref="G5:G16"/>
    <mergeCell ref="H5:H16"/>
    <mergeCell ref="I5:I16"/>
    <mergeCell ref="J5:J16"/>
    <mergeCell ref="K5:K16"/>
    <mergeCell ref="L5:L16"/>
  </mergeCells>
  <printOptions/>
  <pageMargins left="0" right="0" top="0" bottom="0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R27"/>
  <sheetViews>
    <sheetView workbookViewId="0" topLeftCell="A1">
      <selection activeCell="F18" sqref="F18:P18"/>
    </sheetView>
  </sheetViews>
  <sheetFormatPr defaultColWidth="9.140625" defaultRowHeight="12.75"/>
  <cols>
    <col min="1" max="1" width="4.57421875" style="0" customWidth="1"/>
    <col min="2" max="2" width="27.8515625" style="0" customWidth="1"/>
    <col min="5" max="5" width="4.8515625" style="0" customWidth="1"/>
    <col min="6" max="8" width="8.00390625" style="0" customWidth="1"/>
    <col min="9" max="9" width="3.421875" style="0" customWidth="1"/>
    <col min="10" max="10" width="7.7109375" style="11" customWidth="1"/>
    <col min="11" max="12" width="7.7109375" style="0" customWidth="1"/>
    <col min="13" max="13" width="8.7109375" style="0" customWidth="1"/>
    <col min="14" max="16" width="7.7109375" style="0" customWidth="1"/>
    <col min="17" max="17" width="2.00390625" style="0" customWidth="1"/>
    <col min="18" max="18" width="9.7109375" style="0" bestFit="1" customWidth="1"/>
  </cols>
  <sheetData>
    <row r="3" ht="13.5" thickBot="1"/>
    <row r="4" spans="6:18" ht="13.5" thickBot="1">
      <c r="F4" s="76" t="s">
        <v>10</v>
      </c>
      <c r="G4" s="77"/>
      <c r="H4" s="78"/>
      <c r="I4" s="9"/>
      <c r="J4" s="79" t="s">
        <v>14</v>
      </c>
      <c r="K4" s="80"/>
      <c r="L4" s="80"/>
      <c r="M4" s="80"/>
      <c r="N4" s="80"/>
      <c r="O4" s="80"/>
      <c r="P4" s="81"/>
      <c r="Q4" s="9"/>
      <c r="R4" s="16"/>
    </row>
    <row r="5" spans="2:18" ht="15" customHeight="1">
      <c r="B5" s="82" t="s">
        <v>28</v>
      </c>
      <c r="C5" s="82"/>
      <c r="D5" s="82"/>
      <c r="E5" s="12"/>
      <c r="F5" s="83" t="s">
        <v>11</v>
      </c>
      <c r="G5" s="83" t="s">
        <v>12</v>
      </c>
      <c r="H5" s="83" t="s">
        <v>13</v>
      </c>
      <c r="I5" s="84"/>
      <c r="J5" s="85" t="s">
        <v>16</v>
      </c>
      <c r="K5" s="85" t="s">
        <v>6</v>
      </c>
      <c r="L5" s="85" t="s">
        <v>7</v>
      </c>
      <c r="M5" s="85" t="s">
        <v>21</v>
      </c>
      <c r="N5" s="85" t="s">
        <v>8</v>
      </c>
      <c r="O5" s="85" t="s">
        <v>9</v>
      </c>
      <c r="P5" s="85" t="s">
        <v>17</v>
      </c>
      <c r="Q5" s="20"/>
      <c r="R5" s="16"/>
    </row>
    <row r="6" spans="2:18" ht="15" customHeight="1">
      <c r="B6" s="82"/>
      <c r="C6" s="82"/>
      <c r="D6" s="82"/>
      <c r="E6" s="12"/>
      <c r="F6" s="83"/>
      <c r="G6" s="83"/>
      <c r="H6" s="83"/>
      <c r="I6" s="84"/>
      <c r="J6" s="86"/>
      <c r="K6" s="86"/>
      <c r="L6" s="86"/>
      <c r="M6" s="86"/>
      <c r="N6" s="86"/>
      <c r="O6" s="86"/>
      <c r="P6" s="86"/>
      <c r="Q6" s="20"/>
      <c r="R6" s="16"/>
    </row>
    <row r="7" spans="2:18" ht="15" customHeight="1">
      <c r="B7" s="82"/>
      <c r="C7" s="82"/>
      <c r="D7" s="82"/>
      <c r="E7" s="12"/>
      <c r="F7" s="83"/>
      <c r="G7" s="83"/>
      <c r="H7" s="83"/>
      <c r="I7" s="84"/>
      <c r="J7" s="86"/>
      <c r="K7" s="86"/>
      <c r="L7" s="86"/>
      <c r="M7" s="86"/>
      <c r="N7" s="86"/>
      <c r="O7" s="86"/>
      <c r="P7" s="86"/>
      <c r="Q7" s="20"/>
      <c r="R7" s="16"/>
    </row>
    <row r="8" spans="2:18" ht="15" customHeight="1">
      <c r="B8" s="82"/>
      <c r="C8" s="82"/>
      <c r="D8" s="82"/>
      <c r="E8" s="12"/>
      <c r="F8" s="83"/>
      <c r="G8" s="83"/>
      <c r="H8" s="83"/>
      <c r="I8" s="84"/>
      <c r="J8" s="86"/>
      <c r="K8" s="86"/>
      <c r="L8" s="86"/>
      <c r="M8" s="86"/>
      <c r="N8" s="86"/>
      <c r="O8" s="86"/>
      <c r="P8" s="86"/>
      <c r="Q8" s="20"/>
      <c r="R8" s="16"/>
    </row>
    <row r="9" spans="5:18" ht="15" customHeight="1">
      <c r="E9" s="12"/>
      <c r="F9" s="83"/>
      <c r="G9" s="83"/>
      <c r="H9" s="83"/>
      <c r="I9" s="84"/>
      <c r="J9" s="86"/>
      <c r="K9" s="86"/>
      <c r="L9" s="86"/>
      <c r="M9" s="86"/>
      <c r="N9" s="86"/>
      <c r="O9" s="86"/>
      <c r="P9" s="86"/>
      <c r="Q9" s="20"/>
      <c r="R9" s="16"/>
    </row>
    <row r="10" spans="2:18" ht="15" customHeight="1">
      <c r="B10" s="33" t="s">
        <v>58</v>
      </c>
      <c r="E10" s="12"/>
      <c r="F10" s="83"/>
      <c r="G10" s="83"/>
      <c r="H10" s="83"/>
      <c r="I10" s="84"/>
      <c r="J10" s="86"/>
      <c r="K10" s="86"/>
      <c r="L10" s="86"/>
      <c r="M10" s="86"/>
      <c r="N10" s="86"/>
      <c r="O10" s="86"/>
      <c r="P10" s="86"/>
      <c r="Q10" s="20"/>
      <c r="R10" s="16"/>
    </row>
    <row r="11" spans="2:18" ht="15" customHeight="1">
      <c r="B11" s="1" t="s">
        <v>36</v>
      </c>
      <c r="E11" s="12"/>
      <c r="F11" s="83"/>
      <c r="G11" s="83"/>
      <c r="H11" s="83"/>
      <c r="I11" s="84"/>
      <c r="J11" s="86"/>
      <c r="K11" s="86"/>
      <c r="L11" s="86"/>
      <c r="M11" s="86"/>
      <c r="N11" s="86"/>
      <c r="O11" s="86"/>
      <c r="P11" s="86"/>
      <c r="Q11" s="20"/>
      <c r="R11" s="16"/>
    </row>
    <row r="12" spans="2:18" ht="15" customHeight="1">
      <c r="B12" t="s">
        <v>57</v>
      </c>
      <c r="E12" s="12"/>
      <c r="F12" s="83"/>
      <c r="G12" s="83"/>
      <c r="H12" s="83"/>
      <c r="I12" s="84"/>
      <c r="J12" s="86"/>
      <c r="K12" s="86"/>
      <c r="L12" s="86"/>
      <c r="M12" s="86"/>
      <c r="N12" s="86"/>
      <c r="O12" s="86"/>
      <c r="P12" s="86"/>
      <c r="Q12" s="22"/>
      <c r="R12" s="16"/>
    </row>
    <row r="13" spans="5:18" ht="15" customHeight="1">
      <c r="E13" s="12"/>
      <c r="F13" s="83"/>
      <c r="G13" s="83"/>
      <c r="H13" s="83"/>
      <c r="I13" s="84"/>
      <c r="J13" s="86"/>
      <c r="K13" s="86"/>
      <c r="L13" s="86"/>
      <c r="M13" s="86"/>
      <c r="N13" s="86"/>
      <c r="O13" s="86"/>
      <c r="P13" s="86"/>
      <c r="Q13" s="22"/>
      <c r="R13" s="16"/>
    </row>
    <row r="14" spans="5:18" ht="15" customHeight="1">
      <c r="E14" s="12"/>
      <c r="F14" s="83"/>
      <c r="G14" s="83"/>
      <c r="H14" s="83"/>
      <c r="I14" s="84"/>
      <c r="J14" s="86"/>
      <c r="K14" s="86"/>
      <c r="L14" s="86"/>
      <c r="M14" s="86"/>
      <c r="N14" s="86"/>
      <c r="O14" s="86"/>
      <c r="P14" s="86"/>
      <c r="Q14" s="22"/>
      <c r="R14" s="16"/>
    </row>
    <row r="15" spans="5:18" ht="15" customHeight="1">
      <c r="E15" s="12"/>
      <c r="F15" s="83"/>
      <c r="G15" s="83"/>
      <c r="H15" s="83"/>
      <c r="I15" s="84"/>
      <c r="J15" s="86"/>
      <c r="K15" s="86"/>
      <c r="L15" s="86"/>
      <c r="M15" s="86"/>
      <c r="N15" s="86"/>
      <c r="O15" s="86"/>
      <c r="P15" s="86"/>
      <c r="Q15" s="22"/>
      <c r="R15" s="16"/>
    </row>
    <row r="16" spans="2:18" ht="15" customHeight="1">
      <c r="B16" s="12"/>
      <c r="C16" s="12"/>
      <c r="D16" s="12"/>
      <c r="E16" s="12"/>
      <c r="F16" s="83"/>
      <c r="G16" s="83"/>
      <c r="H16" s="83"/>
      <c r="I16" s="84"/>
      <c r="J16" s="86"/>
      <c r="K16" s="86"/>
      <c r="L16" s="86"/>
      <c r="M16" s="86"/>
      <c r="N16" s="86"/>
      <c r="O16" s="86"/>
      <c r="P16" s="86"/>
      <c r="Q16" s="22"/>
      <c r="R16" s="16"/>
    </row>
    <row r="17" spans="2:18" ht="34.5" customHeight="1">
      <c r="B17" s="87" t="s">
        <v>0</v>
      </c>
      <c r="C17" s="29" t="s">
        <v>26</v>
      </c>
      <c r="D17" s="89" t="s">
        <v>1</v>
      </c>
      <c r="E17" s="7" t="s">
        <v>4</v>
      </c>
      <c r="F17" s="6" t="s">
        <v>5</v>
      </c>
      <c r="G17" s="6" t="s">
        <v>5</v>
      </c>
      <c r="H17" s="6" t="s">
        <v>5</v>
      </c>
      <c r="I17" s="10"/>
      <c r="J17" s="6" t="s">
        <v>5</v>
      </c>
      <c r="K17" s="6" t="s">
        <v>5</v>
      </c>
      <c r="L17" s="6" t="s">
        <v>64</v>
      </c>
      <c r="M17" s="6" t="s">
        <v>30</v>
      </c>
      <c r="N17" s="6" t="s">
        <v>27</v>
      </c>
      <c r="O17" s="6" t="s">
        <v>5</v>
      </c>
      <c r="P17" s="6" t="s">
        <v>5</v>
      </c>
      <c r="Q17" s="2"/>
      <c r="R17" s="16"/>
    </row>
    <row r="18" spans="2:18" ht="34.5" customHeight="1">
      <c r="B18" s="88"/>
      <c r="C18" s="28"/>
      <c r="D18" s="90"/>
      <c r="E18" s="8" t="s">
        <v>3</v>
      </c>
      <c r="F18" s="40">
        <v>1.38</v>
      </c>
      <c r="G18" s="40">
        <v>1.06</v>
      </c>
      <c r="H18" s="40">
        <v>0.54</v>
      </c>
      <c r="I18" s="40"/>
      <c r="J18" s="41">
        <v>1.24</v>
      </c>
      <c r="K18" s="41">
        <v>1.32</v>
      </c>
      <c r="L18" s="41">
        <v>0.31</v>
      </c>
      <c r="M18" s="41">
        <v>1.49</v>
      </c>
      <c r="N18" s="41">
        <v>0.79</v>
      </c>
      <c r="O18" s="41">
        <v>0.04</v>
      </c>
      <c r="P18" s="41">
        <v>0.013</v>
      </c>
      <c r="Q18" s="2"/>
      <c r="R18" s="6" t="s">
        <v>18</v>
      </c>
    </row>
    <row r="19" spans="2:17" ht="8.2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1"/>
    </row>
    <row r="20" spans="2:18" ht="19.5" customHeight="1">
      <c r="B20" s="4" t="s">
        <v>2</v>
      </c>
      <c r="C20" s="23">
        <v>80</v>
      </c>
      <c r="D20" s="4"/>
      <c r="E20" s="12"/>
      <c r="F20" s="4"/>
      <c r="G20" s="15"/>
      <c r="H20" s="15">
        <f>C20*H18</f>
        <v>43.2</v>
      </c>
      <c r="I20" s="13"/>
      <c r="J20" s="18"/>
      <c r="K20" s="4"/>
      <c r="L20" s="4"/>
      <c r="M20" s="4"/>
      <c r="N20" s="4"/>
      <c r="O20" s="4"/>
      <c r="P20" s="4"/>
      <c r="Q20" s="2"/>
      <c r="R20" s="32">
        <f>SUM(F20:H20)</f>
        <v>43.2</v>
      </c>
    </row>
    <row r="21" spans="2:18" ht="19.5" customHeight="1">
      <c r="B21" s="4" t="s">
        <v>15</v>
      </c>
      <c r="C21" s="3">
        <v>15</v>
      </c>
      <c r="D21" s="27">
        <v>1</v>
      </c>
      <c r="E21" s="12"/>
      <c r="F21" s="4"/>
      <c r="G21" s="15"/>
      <c r="H21" s="15"/>
      <c r="I21" s="12"/>
      <c r="J21" s="19"/>
      <c r="K21" s="4"/>
      <c r="L21" s="4"/>
      <c r="M21" s="26">
        <f>(C21*M18)/12</f>
        <v>1.8625</v>
      </c>
      <c r="N21" s="4"/>
      <c r="O21" s="4"/>
      <c r="P21" s="4"/>
      <c r="Q21" s="2"/>
      <c r="R21" s="32">
        <f>SUM(J21:P21)</f>
        <v>1.8625</v>
      </c>
    </row>
    <row r="22" spans="2:18" ht="19.5" customHeight="1">
      <c r="B22" s="4" t="s">
        <v>24</v>
      </c>
      <c r="C22" s="30">
        <v>75</v>
      </c>
      <c r="D22" s="27">
        <v>1</v>
      </c>
      <c r="E22" s="12"/>
      <c r="F22" s="4"/>
      <c r="G22" s="15"/>
      <c r="H22" s="15"/>
      <c r="I22" s="12"/>
      <c r="J22" s="19"/>
      <c r="K22" s="26">
        <f>(C22*K18)/12</f>
        <v>8.25</v>
      </c>
      <c r="L22" s="4"/>
      <c r="M22" s="26"/>
      <c r="N22" s="4"/>
      <c r="O22" s="4"/>
      <c r="P22" s="4"/>
      <c r="Q22" s="2"/>
      <c r="R22" s="32">
        <f>SUM(J22:P22)</f>
        <v>8.25</v>
      </c>
    </row>
    <row r="23" spans="2:18" ht="19.5" customHeight="1">
      <c r="B23" s="4" t="s">
        <v>23</v>
      </c>
      <c r="C23" s="30">
        <v>5</v>
      </c>
      <c r="D23" s="27">
        <v>1</v>
      </c>
      <c r="E23" s="12"/>
      <c r="F23" s="4"/>
      <c r="G23" s="15"/>
      <c r="H23" s="15"/>
      <c r="I23" s="12"/>
      <c r="J23" s="19"/>
      <c r="K23" s="4"/>
      <c r="L23" s="4"/>
      <c r="M23" s="26"/>
      <c r="N23" s="26">
        <f>(C23*N18)/12</f>
        <v>0.32916666666666666</v>
      </c>
      <c r="O23" s="4"/>
      <c r="P23" s="4"/>
      <c r="Q23" s="2"/>
      <c r="R23" s="32">
        <f>SUM(J23:P23)</f>
        <v>0.32916666666666666</v>
      </c>
    </row>
    <row r="25" spans="14:18" ht="12.75">
      <c r="N25" s="91" t="s">
        <v>19</v>
      </c>
      <c r="O25" s="91"/>
      <c r="P25" s="91"/>
      <c r="R25" s="23">
        <f>SUM(R20:R24)</f>
        <v>53.641666666666666</v>
      </c>
    </row>
    <row r="27" spans="10:18" ht="12.75">
      <c r="J27" s="25" t="s">
        <v>20</v>
      </c>
      <c r="R27" s="24">
        <f>+R25*12</f>
        <v>643.7</v>
      </c>
    </row>
  </sheetData>
  <mergeCells count="17">
    <mergeCell ref="B17:B18"/>
    <mergeCell ref="D17:D18"/>
    <mergeCell ref="N25:P25"/>
    <mergeCell ref="M5:M16"/>
    <mergeCell ref="N5:N16"/>
    <mergeCell ref="O5:O16"/>
    <mergeCell ref="P5:P16"/>
    <mergeCell ref="F4:H4"/>
    <mergeCell ref="J4:P4"/>
    <mergeCell ref="B5:D8"/>
    <mergeCell ref="F5:F16"/>
    <mergeCell ref="G5:G16"/>
    <mergeCell ref="H5:H16"/>
    <mergeCell ref="I5:I16"/>
    <mergeCell ref="J5:J16"/>
    <mergeCell ref="K5:K16"/>
    <mergeCell ref="L5:L16"/>
  </mergeCells>
  <printOptions/>
  <pageMargins left="0" right="0" top="0.1968503937007874" bottom="0.1968503937007874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R26"/>
  <sheetViews>
    <sheetView workbookViewId="0" topLeftCell="C1">
      <selection activeCell="F18" sqref="F18:P18"/>
    </sheetView>
  </sheetViews>
  <sheetFormatPr defaultColWidth="9.140625" defaultRowHeight="12.75"/>
  <cols>
    <col min="1" max="1" width="4.57421875" style="0" customWidth="1"/>
    <col min="2" max="2" width="27.8515625" style="0" customWidth="1"/>
    <col min="5" max="5" width="4.8515625" style="0" customWidth="1"/>
    <col min="6" max="8" width="8.00390625" style="0" customWidth="1"/>
    <col min="9" max="9" width="3.421875" style="0" customWidth="1"/>
    <col min="10" max="10" width="7.7109375" style="11" customWidth="1"/>
    <col min="11" max="12" width="7.7109375" style="0" customWidth="1"/>
    <col min="13" max="13" width="8.7109375" style="0" customWidth="1"/>
    <col min="14" max="16" width="7.7109375" style="0" customWidth="1"/>
    <col min="17" max="17" width="2.00390625" style="0" customWidth="1"/>
    <col min="18" max="18" width="9.7109375" style="0" bestFit="1" customWidth="1"/>
  </cols>
  <sheetData>
    <row r="3" ht="13.5" thickBot="1"/>
    <row r="4" spans="6:18" ht="13.5" thickBot="1">
      <c r="F4" s="76" t="s">
        <v>10</v>
      </c>
      <c r="G4" s="77"/>
      <c r="H4" s="78"/>
      <c r="I4" s="9"/>
      <c r="J4" s="79" t="s">
        <v>14</v>
      </c>
      <c r="K4" s="80"/>
      <c r="L4" s="80"/>
      <c r="M4" s="80"/>
      <c r="N4" s="80"/>
      <c r="O4" s="80"/>
      <c r="P4" s="81"/>
      <c r="Q4" s="9"/>
      <c r="R4" s="16"/>
    </row>
    <row r="5" spans="2:18" ht="15" customHeight="1">
      <c r="B5" s="82" t="s">
        <v>28</v>
      </c>
      <c r="C5" s="82"/>
      <c r="D5" s="82"/>
      <c r="E5" s="12"/>
      <c r="F5" s="83" t="s">
        <v>11</v>
      </c>
      <c r="G5" s="83" t="s">
        <v>12</v>
      </c>
      <c r="H5" s="83" t="s">
        <v>13</v>
      </c>
      <c r="I5" s="84"/>
      <c r="J5" s="85" t="s">
        <v>16</v>
      </c>
      <c r="K5" s="85" t="s">
        <v>6</v>
      </c>
      <c r="L5" s="85" t="s">
        <v>7</v>
      </c>
      <c r="M5" s="85" t="s">
        <v>21</v>
      </c>
      <c r="N5" s="85" t="s">
        <v>8</v>
      </c>
      <c r="O5" s="85" t="s">
        <v>9</v>
      </c>
      <c r="P5" s="85" t="s">
        <v>17</v>
      </c>
      <c r="Q5" s="20"/>
      <c r="R5" s="16"/>
    </row>
    <row r="6" spans="2:18" ht="15" customHeight="1">
      <c r="B6" s="82"/>
      <c r="C6" s="82"/>
      <c r="D6" s="82"/>
      <c r="E6" s="12"/>
      <c r="F6" s="83"/>
      <c r="G6" s="83"/>
      <c r="H6" s="83"/>
      <c r="I6" s="84"/>
      <c r="J6" s="86"/>
      <c r="K6" s="86"/>
      <c r="L6" s="86"/>
      <c r="M6" s="86"/>
      <c r="N6" s="86"/>
      <c r="O6" s="86"/>
      <c r="P6" s="86"/>
      <c r="Q6" s="20"/>
      <c r="R6" s="16"/>
    </row>
    <row r="7" spans="2:18" ht="15" customHeight="1">
      <c r="B7" s="82"/>
      <c r="C7" s="82"/>
      <c r="D7" s="82"/>
      <c r="E7" s="12"/>
      <c r="F7" s="83"/>
      <c r="G7" s="83"/>
      <c r="H7" s="83"/>
      <c r="I7" s="84"/>
      <c r="J7" s="86"/>
      <c r="K7" s="86"/>
      <c r="L7" s="86"/>
      <c r="M7" s="86"/>
      <c r="N7" s="86"/>
      <c r="O7" s="86"/>
      <c r="P7" s="86"/>
      <c r="Q7" s="20"/>
      <c r="R7" s="16"/>
    </row>
    <row r="8" spans="2:18" ht="15" customHeight="1">
      <c r="B8" s="82"/>
      <c r="C8" s="82"/>
      <c r="D8" s="82"/>
      <c r="E8" s="12"/>
      <c r="F8" s="83"/>
      <c r="G8" s="83"/>
      <c r="H8" s="83"/>
      <c r="I8" s="84"/>
      <c r="J8" s="86"/>
      <c r="K8" s="86"/>
      <c r="L8" s="86"/>
      <c r="M8" s="86"/>
      <c r="N8" s="86"/>
      <c r="O8" s="86"/>
      <c r="P8" s="86"/>
      <c r="Q8" s="20"/>
      <c r="R8" s="16"/>
    </row>
    <row r="9" spans="5:18" ht="15" customHeight="1">
      <c r="E9" s="12"/>
      <c r="F9" s="83"/>
      <c r="G9" s="83"/>
      <c r="H9" s="83"/>
      <c r="I9" s="84"/>
      <c r="J9" s="86"/>
      <c r="K9" s="86"/>
      <c r="L9" s="86"/>
      <c r="M9" s="86"/>
      <c r="N9" s="86"/>
      <c r="O9" s="86"/>
      <c r="P9" s="86"/>
      <c r="Q9" s="20"/>
      <c r="R9" s="16"/>
    </row>
    <row r="10" spans="2:18" ht="15" customHeight="1">
      <c r="B10" s="33" t="s">
        <v>59</v>
      </c>
      <c r="E10" s="12"/>
      <c r="F10" s="83"/>
      <c r="G10" s="83"/>
      <c r="H10" s="83"/>
      <c r="I10" s="84"/>
      <c r="J10" s="86"/>
      <c r="K10" s="86"/>
      <c r="L10" s="86"/>
      <c r="M10" s="86"/>
      <c r="N10" s="86"/>
      <c r="O10" s="86"/>
      <c r="P10" s="86"/>
      <c r="Q10" s="20"/>
      <c r="R10" s="16"/>
    </row>
    <row r="11" spans="2:18" ht="15" customHeight="1">
      <c r="B11" s="1" t="s">
        <v>37</v>
      </c>
      <c r="E11" s="12"/>
      <c r="F11" s="83"/>
      <c r="G11" s="83"/>
      <c r="H11" s="83"/>
      <c r="I11" s="84"/>
      <c r="J11" s="86"/>
      <c r="K11" s="86"/>
      <c r="L11" s="86"/>
      <c r="M11" s="86"/>
      <c r="N11" s="86"/>
      <c r="O11" s="86"/>
      <c r="P11" s="86"/>
      <c r="Q11" s="20"/>
      <c r="R11" s="16"/>
    </row>
    <row r="12" spans="2:18" ht="15" customHeight="1">
      <c r="B12" t="s">
        <v>43</v>
      </c>
      <c r="E12" s="12"/>
      <c r="F12" s="83"/>
      <c r="G12" s="83"/>
      <c r="H12" s="83"/>
      <c r="I12" s="84"/>
      <c r="J12" s="86"/>
      <c r="K12" s="86"/>
      <c r="L12" s="86"/>
      <c r="M12" s="86"/>
      <c r="N12" s="86"/>
      <c r="O12" s="86"/>
      <c r="P12" s="86"/>
      <c r="Q12" s="22"/>
      <c r="R12" s="16"/>
    </row>
    <row r="13" spans="5:18" ht="15" customHeight="1">
      <c r="E13" s="12"/>
      <c r="F13" s="83"/>
      <c r="G13" s="83"/>
      <c r="H13" s="83"/>
      <c r="I13" s="84"/>
      <c r="J13" s="86"/>
      <c r="K13" s="86"/>
      <c r="L13" s="86"/>
      <c r="M13" s="86"/>
      <c r="N13" s="86"/>
      <c r="O13" s="86"/>
      <c r="P13" s="86"/>
      <c r="Q13" s="22"/>
      <c r="R13" s="16"/>
    </row>
    <row r="14" spans="5:18" ht="15" customHeight="1">
      <c r="E14" s="12"/>
      <c r="F14" s="83"/>
      <c r="G14" s="83"/>
      <c r="H14" s="83"/>
      <c r="I14" s="84"/>
      <c r="J14" s="86"/>
      <c r="K14" s="86"/>
      <c r="L14" s="86"/>
      <c r="M14" s="86"/>
      <c r="N14" s="86"/>
      <c r="O14" s="86"/>
      <c r="P14" s="86"/>
      <c r="Q14" s="22"/>
      <c r="R14" s="16"/>
    </row>
    <row r="15" spans="5:18" ht="15" customHeight="1">
      <c r="E15" s="12"/>
      <c r="F15" s="83"/>
      <c r="G15" s="83"/>
      <c r="H15" s="83"/>
      <c r="I15" s="84"/>
      <c r="J15" s="86"/>
      <c r="K15" s="86"/>
      <c r="L15" s="86"/>
      <c r="M15" s="86"/>
      <c r="N15" s="86"/>
      <c r="O15" s="86"/>
      <c r="P15" s="86"/>
      <c r="Q15" s="22"/>
      <c r="R15" s="16"/>
    </row>
    <row r="16" spans="2:18" ht="15" customHeight="1">
      <c r="B16" s="12"/>
      <c r="C16" s="12"/>
      <c r="D16" s="12"/>
      <c r="E16" s="12"/>
      <c r="F16" s="83"/>
      <c r="G16" s="83"/>
      <c r="H16" s="83"/>
      <c r="I16" s="84"/>
      <c r="J16" s="86"/>
      <c r="K16" s="86"/>
      <c r="L16" s="86"/>
      <c r="M16" s="86"/>
      <c r="N16" s="86"/>
      <c r="O16" s="86"/>
      <c r="P16" s="86"/>
      <c r="Q16" s="22"/>
      <c r="R16" s="16"/>
    </row>
    <row r="17" spans="2:18" ht="34.5" customHeight="1">
      <c r="B17" s="87" t="s">
        <v>0</v>
      </c>
      <c r="C17" s="29" t="s">
        <v>26</v>
      </c>
      <c r="D17" s="89" t="s">
        <v>1</v>
      </c>
      <c r="E17" s="7" t="s">
        <v>4</v>
      </c>
      <c r="F17" s="6" t="s">
        <v>5</v>
      </c>
      <c r="G17" s="6" t="s">
        <v>5</v>
      </c>
      <c r="H17" s="6" t="s">
        <v>5</v>
      </c>
      <c r="I17" s="10"/>
      <c r="J17" s="6" t="s">
        <v>5</v>
      </c>
      <c r="K17" s="6" t="s">
        <v>5</v>
      </c>
      <c r="L17" s="6" t="s">
        <v>64</v>
      </c>
      <c r="M17" s="6" t="s">
        <v>30</v>
      </c>
      <c r="N17" s="6" t="s">
        <v>27</v>
      </c>
      <c r="O17" s="6" t="s">
        <v>5</v>
      </c>
      <c r="P17" s="6" t="s">
        <v>5</v>
      </c>
      <c r="Q17" s="2"/>
      <c r="R17" s="16"/>
    </row>
    <row r="18" spans="2:18" ht="34.5" customHeight="1">
      <c r="B18" s="88"/>
      <c r="C18" s="28"/>
      <c r="D18" s="90"/>
      <c r="E18" s="8" t="s">
        <v>3</v>
      </c>
      <c r="F18" s="40">
        <v>1.38</v>
      </c>
      <c r="G18" s="40">
        <v>1.06</v>
      </c>
      <c r="H18" s="40">
        <v>0.54</v>
      </c>
      <c r="I18" s="40"/>
      <c r="J18" s="41">
        <v>1.24</v>
      </c>
      <c r="K18" s="41">
        <v>1.32</v>
      </c>
      <c r="L18" s="41">
        <v>0.31</v>
      </c>
      <c r="M18" s="41">
        <v>1.49</v>
      </c>
      <c r="N18" s="41">
        <v>0.79</v>
      </c>
      <c r="O18" s="41">
        <v>0.04</v>
      </c>
      <c r="P18" s="41">
        <v>0.013</v>
      </c>
      <c r="Q18" s="2"/>
      <c r="R18" s="6" t="s">
        <v>18</v>
      </c>
    </row>
    <row r="19" spans="2:17" ht="8.2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1"/>
    </row>
    <row r="20" spans="2:18" ht="19.5" customHeight="1">
      <c r="B20" s="4" t="s">
        <v>2</v>
      </c>
      <c r="C20" s="23">
        <v>82</v>
      </c>
      <c r="D20" s="4"/>
      <c r="E20" s="12"/>
      <c r="F20" s="4"/>
      <c r="G20" s="15"/>
      <c r="H20" s="15">
        <f>C20*H18</f>
        <v>44.28</v>
      </c>
      <c r="I20" s="13"/>
      <c r="J20" s="18"/>
      <c r="K20" s="4"/>
      <c r="L20" s="4"/>
      <c r="M20" s="4"/>
      <c r="N20" s="4"/>
      <c r="O20" s="4"/>
      <c r="P20" s="4"/>
      <c r="Q20" s="2"/>
      <c r="R20" s="32">
        <f>SUM(F20:H20)</f>
        <v>44.28</v>
      </c>
    </row>
    <row r="21" spans="2:18" ht="19.5" customHeight="1">
      <c r="B21" s="4" t="s">
        <v>15</v>
      </c>
      <c r="C21" s="3">
        <v>13.4</v>
      </c>
      <c r="D21" s="27">
        <v>1</v>
      </c>
      <c r="E21" s="12"/>
      <c r="F21" s="4"/>
      <c r="G21" s="15">
        <f>(C21*G19)</f>
        <v>0</v>
      </c>
      <c r="H21" s="15"/>
      <c r="I21" s="12"/>
      <c r="J21" s="19"/>
      <c r="K21" s="4"/>
      <c r="L21" s="4"/>
      <c r="M21" s="26">
        <f>(C21*M18)/12</f>
        <v>1.6638333333333335</v>
      </c>
      <c r="N21" s="4"/>
      <c r="O21" s="4"/>
      <c r="P21" s="4"/>
      <c r="Q21" s="2"/>
      <c r="R21" s="32">
        <f>SUM(J21:P21)</f>
        <v>1.6638333333333335</v>
      </c>
    </row>
    <row r="22" spans="2:18" ht="19.5" customHeight="1">
      <c r="B22" s="4" t="s">
        <v>23</v>
      </c>
      <c r="C22" s="30">
        <v>82</v>
      </c>
      <c r="D22" s="27">
        <v>1</v>
      </c>
      <c r="E22" s="12"/>
      <c r="F22" s="4"/>
      <c r="G22" s="15">
        <v>0</v>
      </c>
      <c r="H22" s="15"/>
      <c r="I22" s="12"/>
      <c r="J22" s="19"/>
      <c r="K22" s="4"/>
      <c r="L22" s="4"/>
      <c r="M22" s="26"/>
      <c r="N22" s="26">
        <f>(C22*N18)/12</f>
        <v>5.398333333333333</v>
      </c>
      <c r="O22" s="4"/>
      <c r="P22" s="4"/>
      <c r="Q22" s="2"/>
      <c r="R22" s="32">
        <f>SUM(J22:P22)</f>
        <v>5.398333333333333</v>
      </c>
    </row>
    <row r="24" spans="14:18" ht="12.75">
      <c r="N24" s="91" t="s">
        <v>19</v>
      </c>
      <c r="O24" s="91"/>
      <c r="P24" s="91"/>
      <c r="R24" s="23">
        <f>SUM(R20:R23)</f>
        <v>51.34216666666667</v>
      </c>
    </row>
    <row r="26" spans="10:18" ht="12.75">
      <c r="J26" s="25" t="s">
        <v>20</v>
      </c>
      <c r="R26" s="24">
        <v>594.24</v>
      </c>
    </row>
  </sheetData>
  <mergeCells count="17">
    <mergeCell ref="B17:B18"/>
    <mergeCell ref="D17:D18"/>
    <mergeCell ref="N24:P24"/>
    <mergeCell ref="M5:M16"/>
    <mergeCell ref="N5:N16"/>
    <mergeCell ref="O5:O16"/>
    <mergeCell ref="P5:P16"/>
    <mergeCell ref="F4:H4"/>
    <mergeCell ref="J4:P4"/>
    <mergeCell ref="B5:D8"/>
    <mergeCell ref="F5:F16"/>
    <mergeCell ref="G5:G16"/>
    <mergeCell ref="H5:H16"/>
    <mergeCell ref="I5:I16"/>
    <mergeCell ref="J5:J16"/>
    <mergeCell ref="K5:K16"/>
    <mergeCell ref="L5:L16"/>
  </mergeCells>
  <printOptions/>
  <pageMargins left="0" right="0" top="0.1968503937007874" bottom="0.1968503937007874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R26"/>
  <sheetViews>
    <sheetView workbookViewId="0" topLeftCell="C4">
      <selection activeCell="F18" sqref="F18:P18"/>
    </sheetView>
  </sheetViews>
  <sheetFormatPr defaultColWidth="9.140625" defaultRowHeight="12.75"/>
  <cols>
    <col min="1" max="1" width="4.57421875" style="0" customWidth="1"/>
    <col min="2" max="2" width="27.8515625" style="0" customWidth="1"/>
    <col min="5" max="5" width="4.8515625" style="0" customWidth="1"/>
    <col min="6" max="8" width="8.00390625" style="0" customWidth="1"/>
    <col min="9" max="9" width="3.421875" style="0" customWidth="1"/>
    <col min="10" max="10" width="7.7109375" style="11" customWidth="1"/>
    <col min="11" max="12" width="7.7109375" style="0" customWidth="1"/>
    <col min="13" max="13" width="8.7109375" style="0" customWidth="1"/>
    <col min="14" max="16" width="7.7109375" style="0" customWidth="1"/>
    <col min="17" max="17" width="2.00390625" style="0" customWidth="1"/>
    <col min="18" max="18" width="9.7109375" style="0" bestFit="1" customWidth="1"/>
  </cols>
  <sheetData>
    <row r="3" ht="13.5" thickBot="1"/>
    <row r="4" spans="6:18" ht="13.5" thickBot="1">
      <c r="F4" s="76" t="s">
        <v>10</v>
      </c>
      <c r="G4" s="77"/>
      <c r="H4" s="78"/>
      <c r="I4" s="9"/>
      <c r="J4" s="79" t="s">
        <v>14</v>
      </c>
      <c r="K4" s="80"/>
      <c r="L4" s="80"/>
      <c r="M4" s="80"/>
      <c r="N4" s="80"/>
      <c r="O4" s="80"/>
      <c r="P4" s="81"/>
      <c r="Q4" s="9"/>
      <c r="R4" s="16"/>
    </row>
    <row r="5" spans="2:18" ht="15" customHeight="1">
      <c r="B5" s="82" t="s">
        <v>28</v>
      </c>
      <c r="C5" s="82"/>
      <c r="D5" s="82"/>
      <c r="E5" s="12"/>
      <c r="F5" s="83" t="s">
        <v>11</v>
      </c>
      <c r="G5" s="83" t="s">
        <v>12</v>
      </c>
      <c r="H5" s="83" t="s">
        <v>13</v>
      </c>
      <c r="I5" s="84"/>
      <c r="J5" s="85" t="s">
        <v>16</v>
      </c>
      <c r="K5" s="85" t="s">
        <v>6</v>
      </c>
      <c r="L5" s="85" t="s">
        <v>7</v>
      </c>
      <c r="M5" s="85" t="s">
        <v>21</v>
      </c>
      <c r="N5" s="85" t="s">
        <v>8</v>
      </c>
      <c r="O5" s="85" t="s">
        <v>9</v>
      </c>
      <c r="P5" s="85" t="s">
        <v>17</v>
      </c>
      <c r="Q5" s="20"/>
      <c r="R5" s="16"/>
    </row>
    <row r="6" spans="2:18" ht="15" customHeight="1">
      <c r="B6" s="82"/>
      <c r="C6" s="82"/>
      <c r="D6" s="82"/>
      <c r="E6" s="12"/>
      <c r="F6" s="83"/>
      <c r="G6" s="83"/>
      <c r="H6" s="83"/>
      <c r="I6" s="84"/>
      <c r="J6" s="86"/>
      <c r="K6" s="86"/>
      <c r="L6" s="86"/>
      <c r="M6" s="86"/>
      <c r="N6" s="86"/>
      <c r="O6" s="86"/>
      <c r="P6" s="86"/>
      <c r="Q6" s="20"/>
      <c r="R6" s="16"/>
    </row>
    <row r="7" spans="2:18" ht="15" customHeight="1">
      <c r="B7" s="82"/>
      <c r="C7" s="82"/>
      <c r="D7" s="82"/>
      <c r="E7" s="12"/>
      <c r="F7" s="83"/>
      <c r="G7" s="83"/>
      <c r="H7" s="83"/>
      <c r="I7" s="84"/>
      <c r="J7" s="86"/>
      <c r="K7" s="86"/>
      <c r="L7" s="86"/>
      <c r="M7" s="86"/>
      <c r="N7" s="86"/>
      <c r="O7" s="86"/>
      <c r="P7" s="86"/>
      <c r="Q7" s="20"/>
      <c r="R7" s="16"/>
    </row>
    <row r="8" spans="2:18" ht="15" customHeight="1">
      <c r="B8" s="82"/>
      <c r="C8" s="82"/>
      <c r="D8" s="82"/>
      <c r="E8" s="12"/>
      <c r="F8" s="83"/>
      <c r="G8" s="83"/>
      <c r="H8" s="83"/>
      <c r="I8" s="84"/>
      <c r="J8" s="86"/>
      <c r="K8" s="86"/>
      <c r="L8" s="86"/>
      <c r="M8" s="86"/>
      <c r="N8" s="86"/>
      <c r="O8" s="86"/>
      <c r="P8" s="86"/>
      <c r="Q8" s="20"/>
      <c r="R8" s="16"/>
    </row>
    <row r="9" spans="5:18" ht="15" customHeight="1">
      <c r="E9" s="12"/>
      <c r="F9" s="83"/>
      <c r="G9" s="83"/>
      <c r="H9" s="83"/>
      <c r="I9" s="84"/>
      <c r="J9" s="86"/>
      <c r="K9" s="86"/>
      <c r="L9" s="86"/>
      <c r="M9" s="86"/>
      <c r="N9" s="86"/>
      <c r="O9" s="86"/>
      <c r="P9" s="86"/>
      <c r="Q9" s="20"/>
      <c r="R9" s="16"/>
    </row>
    <row r="10" spans="2:18" ht="15" customHeight="1">
      <c r="B10" s="33" t="s">
        <v>60</v>
      </c>
      <c r="E10" s="12"/>
      <c r="F10" s="83"/>
      <c r="G10" s="83"/>
      <c r="H10" s="83"/>
      <c r="I10" s="84"/>
      <c r="J10" s="86"/>
      <c r="K10" s="86"/>
      <c r="L10" s="86"/>
      <c r="M10" s="86"/>
      <c r="N10" s="86"/>
      <c r="O10" s="86"/>
      <c r="P10" s="86"/>
      <c r="Q10" s="20"/>
      <c r="R10" s="16"/>
    </row>
    <row r="11" spans="2:18" ht="15" customHeight="1">
      <c r="B11" s="1" t="s">
        <v>39</v>
      </c>
      <c r="E11" s="12"/>
      <c r="F11" s="83"/>
      <c r="G11" s="83"/>
      <c r="H11" s="83"/>
      <c r="I11" s="84"/>
      <c r="J11" s="86"/>
      <c r="K11" s="86"/>
      <c r="L11" s="86"/>
      <c r="M11" s="86"/>
      <c r="N11" s="86"/>
      <c r="O11" s="86"/>
      <c r="P11" s="86"/>
      <c r="Q11" s="20"/>
      <c r="R11" s="16"/>
    </row>
    <row r="12" spans="2:18" ht="15" customHeight="1">
      <c r="B12" t="s">
        <v>45</v>
      </c>
      <c r="E12" s="12"/>
      <c r="F12" s="83"/>
      <c r="G12" s="83"/>
      <c r="H12" s="83"/>
      <c r="I12" s="84"/>
      <c r="J12" s="86"/>
      <c r="K12" s="86"/>
      <c r="L12" s="86"/>
      <c r="M12" s="86"/>
      <c r="N12" s="86"/>
      <c r="O12" s="86"/>
      <c r="P12" s="86"/>
      <c r="Q12" s="22"/>
      <c r="R12" s="16"/>
    </row>
    <row r="13" spans="5:18" ht="15" customHeight="1">
      <c r="E13" s="12"/>
      <c r="F13" s="83"/>
      <c r="G13" s="83"/>
      <c r="H13" s="83"/>
      <c r="I13" s="84"/>
      <c r="J13" s="86"/>
      <c r="K13" s="86"/>
      <c r="L13" s="86"/>
      <c r="M13" s="86"/>
      <c r="N13" s="86"/>
      <c r="O13" s="86"/>
      <c r="P13" s="86"/>
      <c r="Q13" s="22"/>
      <c r="R13" s="16"/>
    </row>
    <row r="14" spans="5:18" ht="15" customHeight="1">
      <c r="E14" s="12"/>
      <c r="F14" s="83"/>
      <c r="G14" s="83"/>
      <c r="H14" s="83"/>
      <c r="I14" s="84"/>
      <c r="J14" s="86"/>
      <c r="K14" s="86"/>
      <c r="L14" s="86"/>
      <c r="M14" s="86"/>
      <c r="N14" s="86"/>
      <c r="O14" s="86"/>
      <c r="P14" s="86"/>
      <c r="Q14" s="22"/>
      <c r="R14" s="16"/>
    </row>
    <row r="15" spans="5:18" ht="15" customHeight="1">
      <c r="E15" s="12"/>
      <c r="F15" s="83"/>
      <c r="G15" s="83"/>
      <c r="H15" s="83"/>
      <c r="I15" s="84"/>
      <c r="J15" s="86"/>
      <c r="K15" s="86"/>
      <c r="L15" s="86"/>
      <c r="M15" s="86"/>
      <c r="N15" s="86"/>
      <c r="O15" s="86"/>
      <c r="P15" s="86"/>
      <c r="Q15" s="22"/>
      <c r="R15" s="16"/>
    </row>
    <row r="16" spans="2:18" ht="15" customHeight="1">
      <c r="B16" s="12"/>
      <c r="C16" s="12"/>
      <c r="D16" s="12"/>
      <c r="E16" s="12"/>
      <c r="F16" s="83"/>
      <c r="G16" s="83"/>
      <c r="H16" s="83"/>
      <c r="I16" s="84"/>
      <c r="J16" s="86"/>
      <c r="K16" s="86"/>
      <c r="L16" s="86"/>
      <c r="M16" s="86"/>
      <c r="N16" s="86"/>
      <c r="O16" s="86"/>
      <c r="P16" s="86"/>
      <c r="Q16" s="22"/>
      <c r="R16" s="16"/>
    </row>
    <row r="17" spans="2:18" ht="34.5" customHeight="1">
      <c r="B17" s="87" t="s">
        <v>0</v>
      </c>
      <c r="C17" s="29" t="s">
        <v>26</v>
      </c>
      <c r="D17" s="89" t="s">
        <v>1</v>
      </c>
      <c r="E17" s="7" t="s">
        <v>4</v>
      </c>
      <c r="F17" s="6" t="s">
        <v>5</v>
      </c>
      <c r="G17" s="6" t="s">
        <v>5</v>
      </c>
      <c r="H17" s="6" t="s">
        <v>5</v>
      </c>
      <c r="I17" s="10"/>
      <c r="J17" s="6" t="s">
        <v>5</v>
      </c>
      <c r="K17" s="6" t="s">
        <v>5</v>
      </c>
      <c r="L17" s="6" t="s">
        <v>64</v>
      </c>
      <c r="M17" s="6" t="s">
        <v>30</v>
      </c>
      <c r="N17" s="6" t="s">
        <v>27</v>
      </c>
      <c r="O17" s="6" t="s">
        <v>5</v>
      </c>
      <c r="P17" s="6" t="s">
        <v>5</v>
      </c>
      <c r="Q17" s="2"/>
      <c r="R17" s="16"/>
    </row>
    <row r="18" spans="2:18" ht="34.5" customHeight="1">
      <c r="B18" s="88"/>
      <c r="C18" s="28"/>
      <c r="D18" s="90"/>
      <c r="E18" s="8" t="s">
        <v>3</v>
      </c>
      <c r="F18" s="40">
        <v>1.38</v>
      </c>
      <c r="G18" s="40">
        <v>1.06</v>
      </c>
      <c r="H18" s="40">
        <v>0.54</v>
      </c>
      <c r="I18" s="40"/>
      <c r="J18" s="41">
        <v>1.24</v>
      </c>
      <c r="K18" s="41">
        <v>1.32</v>
      </c>
      <c r="L18" s="41">
        <v>0.31</v>
      </c>
      <c r="M18" s="41">
        <v>1.49</v>
      </c>
      <c r="N18" s="41">
        <v>0.79</v>
      </c>
      <c r="O18" s="41">
        <v>0.04</v>
      </c>
      <c r="P18" s="41">
        <v>0.013</v>
      </c>
      <c r="Q18" s="2"/>
      <c r="R18" s="6" t="s">
        <v>18</v>
      </c>
    </row>
    <row r="19" spans="2:17" ht="8.2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1"/>
    </row>
    <row r="20" spans="2:18" ht="19.5" customHeight="1">
      <c r="B20" s="4" t="s">
        <v>2</v>
      </c>
      <c r="C20" s="23">
        <v>90</v>
      </c>
      <c r="D20" s="4"/>
      <c r="E20" s="12"/>
      <c r="F20" s="4"/>
      <c r="G20" s="15"/>
      <c r="H20" s="15">
        <f>C20*H18</f>
        <v>48.6</v>
      </c>
      <c r="I20" s="13"/>
      <c r="J20" s="18"/>
      <c r="K20" s="4"/>
      <c r="L20" s="4"/>
      <c r="M20" s="4"/>
      <c r="N20" s="4"/>
      <c r="O20" s="4"/>
      <c r="P20" s="4"/>
      <c r="Q20" s="2"/>
      <c r="R20" s="32">
        <f>SUM(F20:H20)</f>
        <v>48.6</v>
      </c>
    </row>
    <row r="21" spans="2:18" ht="19.5" customHeight="1">
      <c r="B21" s="4" t="s">
        <v>15</v>
      </c>
      <c r="C21" s="30">
        <v>8.3</v>
      </c>
      <c r="D21" s="27">
        <v>1</v>
      </c>
      <c r="E21" s="12"/>
      <c r="F21" s="4"/>
      <c r="G21" s="15"/>
      <c r="H21" s="15"/>
      <c r="I21" s="12"/>
      <c r="J21" s="19"/>
      <c r="K21" s="4"/>
      <c r="L21" s="4"/>
      <c r="M21" s="26">
        <f>(C21*M18)/12</f>
        <v>1.0305833333333334</v>
      </c>
      <c r="N21" s="4"/>
      <c r="O21" s="4"/>
      <c r="P21" s="4"/>
      <c r="Q21" s="2"/>
      <c r="R21" s="32">
        <f>SUM(J21:P21)</f>
        <v>1.0305833333333334</v>
      </c>
    </row>
    <row r="22" spans="2:18" ht="21.75" customHeight="1">
      <c r="B22" s="4" t="s">
        <v>24</v>
      </c>
      <c r="C22" s="30">
        <v>90</v>
      </c>
      <c r="D22" s="27">
        <v>1</v>
      </c>
      <c r="E22" s="12"/>
      <c r="F22" s="4"/>
      <c r="G22" s="15"/>
      <c r="H22" s="15"/>
      <c r="I22" s="12"/>
      <c r="J22" s="19"/>
      <c r="K22" s="26">
        <f>(C22*K18)/12</f>
        <v>9.9</v>
      </c>
      <c r="L22" s="4"/>
      <c r="M22" s="26"/>
      <c r="N22" s="4"/>
      <c r="O22" s="4"/>
      <c r="P22" s="4"/>
      <c r="Q22" s="2"/>
      <c r="R22" s="32">
        <f>SUM(J22:P22)</f>
        <v>9.9</v>
      </c>
    </row>
    <row r="24" spans="14:18" ht="12.75">
      <c r="N24" s="91" t="s">
        <v>19</v>
      </c>
      <c r="O24" s="91"/>
      <c r="P24" s="91"/>
      <c r="R24" s="23">
        <f>SUM(R20:R23)</f>
        <v>59.53058333333333</v>
      </c>
    </row>
    <row r="26" spans="10:18" ht="12.75">
      <c r="J26" s="25" t="s">
        <v>20</v>
      </c>
      <c r="R26" s="24">
        <f>R24*12</f>
        <v>714.367</v>
      </c>
    </row>
  </sheetData>
  <mergeCells count="17">
    <mergeCell ref="B17:B18"/>
    <mergeCell ref="D17:D18"/>
    <mergeCell ref="N24:P24"/>
    <mergeCell ref="M5:M16"/>
    <mergeCell ref="N5:N16"/>
    <mergeCell ref="O5:O16"/>
    <mergeCell ref="P5:P16"/>
    <mergeCell ref="F4:H4"/>
    <mergeCell ref="J4:P4"/>
    <mergeCell ref="B5:D8"/>
    <mergeCell ref="F5:F16"/>
    <mergeCell ref="G5:G16"/>
    <mergeCell ref="H5:H16"/>
    <mergeCell ref="I5:I16"/>
    <mergeCell ref="J5:J16"/>
    <mergeCell ref="K5:K16"/>
    <mergeCell ref="L5:L16"/>
  </mergeCells>
  <printOptions/>
  <pageMargins left="0" right="0" top="0.1968503937007874" bottom="0.1968503937007874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R30"/>
  <sheetViews>
    <sheetView workbookViewId="0" topLeftCell="A1">
      <selection activeCell="H27" sqref="H27"/>
    </sheetView>
  </sheetViews>
  <sheetFormatPr defaultColWidth="9.140625" defaultRowHeight="12.75"/>
  <cols>
    <col min="1" max="1" width="4.57421875" style="0" customWidth="1"/>
    <col min="2" max="2" width="27.8515625" style="0" customWidth="1"/>
    <col min="5" max="5" width="4.8515625" style="0" customWidth="1"/>
    <col min="6" max="8" width="8.00390625" style="0" customWidth="1"/>
    <col min="9" max="9" width="3.421875" style="0" customWidth="1"/>
    <col min="10" max="10" width="7.7109375" style="11" customWidth="1"/>
    <col min="11" max="12" width="7.7109375" style="0" customWidth="1"/>
    <col min="13" max="13" width="8.7109375" style="0" customWidth="1"/>
    <col min="14" max="16" width="7.7109375" style="0" customWidth="1"/>
    <col min="17" max="17" width="2.00390625" style="0" customWidth="1"/>
    <col min="18" max="18" width="9.7109375" style="0" bestFit="1" customWidth="1"/>
  </cols>
  <sheetData>
    <row r="3" ht="13.5" thickBot="1"/>
    <row r="4" spans="6:18" ht="13.5" thickBot="1">
      <c r="F4" s="76" t="s">
        <v>10</v>
      </c>
      <c r="G4" s="77"/>
      <c r="H4" s="78"/>
      <c r="I4" s="9"/>
      <c r="J4" s="79" t="s">
        <v>14</v>
      </c>
      <c r="K4" s="80"/>
      <c r="L4" s="80"/>
      <c r="M4" s="80"/>
      <c r="N4" s="80"/>
      <c r="O4" s="80"/>
      <c r="P4" s="81"/>
      <c r="Q4" s="9"/>
      <c r="R4" s="16"/>
    </row>
    <row r="5" spans="2:18" ht="15" customHeight="1">
      <c r="B5" s="82" t="s">
        <v>28</v>
      </c>
      <c r="C5" s="82"/>
      <c r="D5" s="82"/>
      <c r="E5" s="12"/>
      <c r="F5" s="83" t="s">
        <v>11</v>
      </c>
      <c r="G5" s="83" t="s">
        <v>12</v>
      </c>
      <c r="H5" s="83" t="s">
        <v>13</v>
      </c>
      <c r="I5" s="84"/>
      <c r="J5" s="85" t="s">
        <v>16</v>
      </c>
      <c r="K5" s="85" t="s">
        <v>6</v>
      </c>
      <c r="L5" s="85" t="s">
        <v>7</v>
      </c>
      <c r="M5" s="85" t="s">
        <v>21</v>
      </c>
      <c r="N5" s="85" t="s">
        <v>8</v>
      </c>
      <c r="O5" s="85" t="s">
        <v>9</v>
      </c>
      <c r="P5" s="85" t="s">
        <v>17</v>
      </c>
      <c r="Q5" s="20"/>
      <c r="R5" s="16"/>
    </row>
    <row r="6" spans="2:18" ht="15" customHeight="1">
      <c r="B6" s="82"/>
      <c r="C6" s="82"/>
      <c r="D6" s="82"/>
      <c r="E6" s="12"/>
      <c r="F6" s="83"/>
      <c r="G6" s="83"/>
      <c r="H6" s="83"/>
      <c r="I6" s="84"/>
      <c r="J6" s="86"/>
      <c r="K6" s="86"/>
      <c r="L6" s="86"/>
      <c r="M6" s="86"/>
      <c r="N6" s="86"/>
      <c r="O6" s="86"/>
      <c r="P6" s="86"/>
      <c r="Q6" s="20"/>
      <c r="R6" s="16"/>
    </row>
    <row r="7" spans="2:18" ht="15" customHeight="1">
      <c r="B7" s="82"/>
      <c r="C7" s="82"/>
      <c r="D7" s="82"/>
      <c r="E7" s="12"/>
      <c r="F7" s="83"/>
      <c r="G7" s="83"/>
      <c r="H7" s="83"/>
      <c r="I7" s="84"/>
      <c r="J7" s="86"/>
      <c r="K7" s="86"/>
      <c r="L7" s="86"/>
      <c r="M7" s="86"/>
      <c r="N7" s="86"/>
      <c r="O7" s="86"/>
      <c r="P7" s="86"/>
      <c r="Q7" s="20"/>
      <c r="R7" s="16"/>
    </row>
    <row r="8" spans="2:18" ht="15" customHeight="1">
      <c r="B8" s="82"/>
      <c r="C8" s="82"/>
      <c r="D8" s="82"/>
      <c r="E8" s="12"/>
      <c r="F8" s="83"/>
      <c r="G8" s="83"/>
      <c r="H8" s="83"/>
      <c r="I8" s="84"/>
      <c r="J8" s="86"/>
      <c r="K8" s="86"/>
      <c r="L8" s="86"/>
      <c r="M8" s="86"/>
      <c r="N8" s="86"/>
      <c r="O8" s="86"/>
      <c r="P8" s="86"/>
      <c r="Q8" s="20"/>
      <c r="R8" s="16"/>
    </row>
    <row r="9" spans="5:18" ht="15" customHeight="1">
      <c r="E9" s="12"/>
      <c r="F9" s="83"/>
      <c r="G9" s="83"/>
      <c r="H9" s="83"/>
      <c r="I9" s="84"/>
      <c r="J9" s="86"/>
      <c r="K9" s="86"/>
      <c r="L9" s="86"/>
      <c r="M9" s="86"/>
      <c r="N9" s="86"/>
      <c r="O9" s="86"/>
      <c r="P9" s="86"/>
      <c r="Q9" s="20"/>
      <c r="R9" s="16"/>
    </row>
    <row r="10" spans="2:18" ht="15" customHeight="1">
      <c r="B10" s="33" t="s">
        <v>79</v>
      </c>
      <c r="E10" s="12"/>
      <c r="F10" s="83"/>
      <c r="G10" s="83"/>
      <c r="H10" s="83"/>
      <c r="I10" s="84"/>
      <c r="J10" s="86"/>
      <c r="K10" s="86"/>
      <c r="L10" s="86"/>
      <c r="M10" s="86"/>
      <c r="N10" s="86"/>
      <c r="O10" s="86"/>
      <c r="P10" s="86"/>
      <c r="Q10" s="20"/>
      <c r="R10" s="16"/>
    </row>
    <row r="11" spans="2:18" ht="15" customHeight="1">
      <c r="B11" s="1" t="s">
        <v>38</v>
      </c>
      <c r="E11" s="12"/>
      <c r="F11" s="83"/>
      <c r="G11" s="83"/>
      <c r="H11" s="83"/>
      <c r="I11" s="84"/>
      <c r="J11" s="86"/>
      <c r="K11" s="86"/>
      <c r="L11" s="86"/>
      <c r="M11" s="86"/>
      <c r="N11" s="86"/>
      <c r="O11" s="86"/>
      <c r="P11" s="86"/>
      <c r="Q11" s="20"/>
      <c r="R11" s="16"/>
    </row>
    <row r="12" spans="2:18" ht="15" customHeight="1">
      <c r="B12" t="s">
        <v>44</v>
      </c>
      <c r="E12" s="12"/>
      <c r="F12" s="83"/>
      <c r="G12" s="83"/>
      <c r="H12" s="83"/>
      <c r="I12" s="84"/>
      <c r="J12" s="86"/>
      <c r="K12" s="86"/>
      <c r="L12" s="86"/>
      <c r="M12" s="86"/>
      <c r="N12" s="86"/>
      <c r="O12" s="86"/>
      <c r="P12" s="86"/>
      <c r="Q12" s="22"/>
      <c r="R12" s="16"/>
    </row>
    <row r="13" spans="5:18" ht="15" customHeight="1">
      <c r="E13" s="12"/>
      <c r="F13" s="83"/>
      <c r="G13" s="83"/>
      <c r="H13" s="83"/>
      <c r="I13" s="84"/>
      <c r="J13" s="86"/>
      <c r="K13" s="86"/>
      <c r="L13" s="86"/>
      <c r="M13" s="86"/>
      <c r="N13" s="86"/>
      <c r="O13" s="86"/>
      <c r="P13" s="86"/>
      <c r="Q13" s="22"/>
      <c r="R13" s="16"/>
    </row>
    <row r="14" spans="5:18" ht="15" customHeight="1">
      <c r="E14" s="12"/>
      <c r="F14" s="83"/>
      <c r="G14" s="83"/>
      <c r="H14" s="83"/>
      <c r="I14" s="84"/>
      <c r="J14" s="86"/>
      <c r="K14" s="86"/>
      <c r="L14" s="86"/>
      <c r="M14" s="86"/>
      <c r="N14" s="86"/>
      <c r="O14" s="86"/>
      <c r="P14" s="86"/>
      <c r="Q14" s="22"/>
      <c r="R14" s="16"/>
    </row>
    <row r="15" spans="5:18" ht="15" customHeight="1">
      <c r="E15" s="12"/>
      <c r="F15" s="83"/>
      <c r="G15" s="83"/>
      <c r="H15" s="83"/>
      <c r="I15" s="84"/>
      <c r="J15" s="86"/>
      <c r="K15" s="86"/>
      <c r="L15" s="86"/>
      <c r="M15" s="86"/>
      <c r="N15" s="86"/>
      <c r="O15" s="86"/>
      <c r="P15" s="86"/>
      <c r="Q15" s="22"/>
      <c r="R15" s="16"/>
    </row>
    <row r="16" spans="2:18" ht="15" customHeight="1">
      <c r="B16" s="12"/>
      <c r="C16" s="12"/>
      <c r="D16" s="12"/>
      <c r="E16" s="12"/>
      <c r="F16" s="83"/>
      <c r="G16" s="83"/>
      <c r="H16" s="83"/>
      <c r="I16" s="84"/>
      <c r="J16" s="86"/>
      <c r="K16" s="86"/>
      <c r="L16" s="86"/>
      <c r="M16" s="86"/>
      <c r="N16" s="86"/>
      <c r="O16" s="86"/>
      <c r="P16" s="86"/>
      <c r="Q16" s="22"/>
      <c r="R16" s="16"/>
    </row>
    <row r="17" spans="2:18" ht="34.5" customHeight="1">
      <c r="B17" s="87" t="s">
        <v>0</v>
      </c>
      <c r="C17" s="29" t="s">
        <v>26</v>
      </c>
      <c r="D17" s="89" t="s">
        <v>1</v>
      </c>
      <c r="E17" s="7" t="s">
        <v>4</v>
      </c>
      <c r="F17" s="6" t="s">
        <v>5</v>
      </c>
      <c r="G17" s="6" t="s">
        <v>5</v>
      </c>
      <c r="H17" s="6" t="s">
        <v>5</v>
      </c>
      <c r="I17" s="10"/>
      <c r="J17" s="6" t="s">
        <v>5</v>
      </c>
      <c r="K17" s="6" t="s">
        <v>5</v>
      </c>
      <c r="L17" s="6" t="s">
        <v>64</v>
      </c>
      <c r="M17" s="6" t="s">
        <v>30</v>
      </c>
      <c r="N17" s="6" t="s">
        <v>27</v>
      </c>
      <c r="O17" s="6" t="s">
        <v>5</v>
      </c>
      <c r="P17" s="6" t="s">
        <v>5</v>
      </c>
      <c r="Q17" s="2"/>
      <c r="R17" s="16"/>
    </row>
    <row r="18" spans="2:18" ht="34.5" customHeight="1">
      <c r="B18" s="88"/>
      <c r="C18" s="28"/>
      <c r="D18" s="90"/>
      <c r="E18" s="8" t="s">
        <v>3</v>
      </c>
      <c r="F18" s="40">
        <v>1.38</v>
      </c>
      <c r="G18" s="40">
        <v>1.06</v>
      </c>
      <c r="H18" s="40">
        <v>0.54</v>
      </c>
      <c r="I18" s="40"/>
      <c r="J18" s="41">
        <v>1.24</v>
      </c>
      <c r="K18" s="41">
        <v>1.32</v>
      </c>
      <c r="L18" s="41">
        <v>0.31</v>
      </c>
      <c r="M18" s="41">
        <v>1.49</v>
      </c>
      <c r="N18" s="41">
        <v>0.79</v>
      </c>
      <c r="O18" s="41">
        <v>0.04</v>
      </c>
      <c r="P18" s="41">
        <v>0.013</v>
      </c>
      <c r="Q18" s="2"/>
      <c r="R18" s="6" t="s">
        <v>18</v>
      </c>
    </row>
    <row r="19" spans="2:17" ht="8.2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1"/>
    </row>
    <row r="20" spans="2:18" ht="19.5" customHeight="1">
      <c r="B20" s="4" t="s">
        <v>2</v>
      </c>
      <c r="C20" s="23">
        <v>280</v>
      </c>
      <c r="D20" s="4"/>
      <c r="E20" s="12"/>
      <c r="F20" s="4"/>
      <c r="G20" s="15"/>
      <c r="H20" s="15">
        <f>C20*H18</f>
        <v>151.20000000000002</v>
      </c>
      <c r="I20" s="13"/>
      <c r="J20" s="18"/>
      <c r="K20" s="4"/>
      <c r="L20" s="4"/>
      <c r="M20" s="4"/>
      <c r="N20" s="4"/>
      <c r="O20" s="4"/>
      <c r="P20" s="4"/>
      <c r="Q20" s="2"/>
      <c r="R20" s="32">
        <f>SUM(F20:H20)</f>
        <v>151.20000000000002</v>
      </c>
    </row>
    <row r="21" spans="2:18" ht="19.5" customHeight="1">
      <c r="B21" s="4" t="s">
        <v>15</v>
      </c>
      <c r="C21" s="30">
        <v>130</v>
      </c>
      <c r="D21" s="27">
        <v>1</v>
      </c>
      <c r="E21" s="12"/>
      <c r="F21" s="4"/>
      <c r="G21" s="15"/>
      <c r="H21" s="15"/>
      <c r="I21" s="12"/>
      <c r="J21" s="19"/>
      <c r="K21" s="4"/>
      <c r="L21" s="4"/>
      <c r="M21" s="26">
        <f>(C21*M18)/12</f>
        <v>16.141666666666666</v>
      </c>
      <c r="N21" s="4"/>
      <c r="O21" s="4"/>
      <c r="P21" s="4"/>
      <c r="Q21" s="2"/>
      <c r="R21" s="32">
        <f>SUM(J21:P21)</f>
        <v>16.141666666666666</v>
      </c>
    </row>
    <row r="22" spans="2:18" ht="19.5" customHeight="1">
      <c r="B22" s="4" t="s">
        <v>24</v>
      </c>
      <c r="C22" s="30">
        <v>280</v>
      </c>
      <c r="D22" s="27">
        <v>1</v>
      </c>
      <c r="E22" s="12"/>
      <c r="F22" s="4"/>
      <c r="G22" s="15"/>
      <c r="H22" s="15"/>
      <c r="I22" s="12"/>
      <c r="J22" s="19"/>
      <c r="K22" s="26">
        <f>(C22*K18)/12</f>
        <v>30.8</v>
      </c>
      <c r="L22" s="4"/>
      <c r="M22" s="26"/>
      <c r="N22" s="4"/>
      <c r="O22" s="4"/>
      <c r="P22" s="4"/>
      <c r="Q22" s="2"/>
      <c r="R22" s="32">
        <f>SUM(J22:P22)</f>
        <v>30.8</v>
      </c>
    </row>
    <row r="24" spans="14:18" ht="12.75">
      <c r="N24" s="91" t="s">
        <v>19</v>
      </c>
      <c r="O24" s="91"/>
      <c r="P24" s="91"/>
      <c r="R24" s="23">
        <f>SUM(R20:R23)</f>
        <v>198.1416666666667</v>
      </c>
    </row>
    <row r="26" spans="10:18" ht="12.75">
      <c r="J26" s="25" t="s">
        <v>20</v>
      </c>
      <c r="R26" s="24">
        <f>+R24*12</f>
        <v>2377.7000000000007</v>
      </c>
    </row>
    <row r="30" ht="12.75">
      <c r="R30" s="5"/>
    </row>
  </sheetData>
  <mergeCells count="17">
    <mergeCell ref="B17:B18"/>
    <mergeCell ref="D17:D18"/>
    <mergeCell ref="N24:P24"/>
    <mergeCell ref="M5:M16"/>
    <mergeCell ref="N5:N16"/>
    <mergeCell ref="O5:O16"/>
    <mergeCell ref="P5:P16"/>
    <mergeCell ref="F4:H4"/>
    <mergeCell ref="J4:P4"/>
    <mergeCell ref="B5:D8"/>
    <mergeCell ref="F5:F16"/>
    <mergeCell ref="G5:G16"/>
    <mergeCell ref="H5:H16"/>
    <mergeCell ref="I5:I16"/>
    <mergeCell ref="J5:J16"/>
    <mergeCell ref="K5:K16"/>
    <mergeCell ref="L5:L16"/>
  </mergeCells>
  <printOptions/>
  <pageMargins left="0" right="0" top="0.1968503937007874" bottom="0.1968503937007874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29"/>
  <sheetViews>
    <sheetView workbookViewId="0" topLeftCell="A8">
      <selection activeCell="F28" sqref="F28"/>
    </sheetView>
  </sheetViews>
  <sheetFormatPr defaultColWidth="9.140625" defaultRowHeight="12.75"/>
  <cols>
    <col min="1" max="1" width="4.57421875" style="0" customWidth="1"/>
    <col min="2" max="2" width="27.8515625" style="0" customWidth="1"/>
    <col min="3" max="3" width="9.28125" style="0" bestFit="1" customWidth="1"/>
    <col min="5" max="5" width="4.8515625" style="0" customWidth="1"/>
    <col min="6" max="8" width="8.00390625" style="0" customWidth="1"/>
    <col min="9" max="9" width="3.421875" style="0" customWidth="1"/>
    <col min="10" max="10" width="7.7109375" style="11" customWidth="1"/>
    <col min="11" max="12" width="7.7109375" style="0" customWidth="1"/>
    <col min="13" max="13" width="8.7109375" style="0" customWidth="1"/>
    <col min="14" max="16" width="7.7109375" style="0" customWidth="1"/>
    <col min="17" max="17" width="2.00390625" style="0" customWidth="1"/>
    <col min="18" max="18" width="10.00390625" style="5" bestFit="1" customWidth="1"/>
  </cols>
  <sheetData>
    <row r="1" ht="13.5" thickBot="1"/>
    <row r="2" spans="6:18" ht="13.5" thickBot="1">
      <c r="F2" s="76" t="s">
        <v>10</v>
      </c>
      <c r="G2" s="77"/>
      <c r="H2" s="78"/>
      <c r="I2" s="9"/>
      <c r="J2" s="79" t="s">
        <v>14</v>
      </c>
      <c r="K2" s="80"/>
      <c r="L2" s="80"/>
      <c r="M2" s="80"/>
      <c r="N2" s="80"/>
      <c r="O2" s="80"/>
      <c r="P2" s="81"/>
      <c r="Q2" s="9"/>
      <c r="R2" s="17"/>
    </row>
    <row r="3" spans="2:18" ht="15" customHeight="1">
      <c r="B3" s="82" t="s">
        <v>28</v>
      </c>
      <c r="C3" s="82"/>
      <c r="D3" s="82"/>
      <c r="E3" s="12"/>
      <c r="F3" s="83" t="s">
        <v>11</v>
      </c>
      <c r="G3" s="83" t="s">
        <v>12</v>
      </c>
      <c r="H3" s="83" t="s">
        <v>13</v>
      </c>
      <c r="I3" s="84"/>
      <c r="J3" s="85" t="s">
        <v>16</v>
      </c>
      <c r="K3" s="85" t="s">
        <v>6</v>
      </c>
      <c r="L3" s="85" t="s">
        <v>7</v>
      </c>
      <c r="M3" s="85" t="s">
        <v>21</v>
      </c>
      <c r="N3" s="85" t="s">
        <v>8</v>
      </c>
      <c r="O3" s="85" t="s">
        <v>9</v>
      </c>
      <c r="P3" s="85" t="s">
        <v>17</v>
      </c>
      <c r="Q3" s="20"/>
      <c r="R3" s="17"/>
    </row>
    <row r="4" spans="2:18" ht="15" customHeight="1">
      <c r="B4" s="82"/>
      <c r="C4" s="82"/>
      <c r="D4" s="82"/>
      <c r="E4" s="12"/>
      <c r="F4" s="83"/>
      <c r="G4" s="83"/>
      <c r="H4" s="83"/>
      <c r="I4" s="84"/>
      <c r="J4" s="86"/>
      <c r="K4" s="86"/>
      <c r="L4" s="86"/>
      <c r="M4" s="86"/>
      <c r="N4" s="86"/>
      <c r="O4" s="86"/>
      <c r="P4" s="86"/>
      <c r="Q4" s="20"/>
      <c r="R4" s="17"/>
    </row>
    <row r="5" spans="2:18" ht="15" customHeight="1">
      <c r="B5" s="82"/>
      <c r="C5" s="82"/>
      <c r="D5" s="82"/>
      <c r="E5" s="12"/>
      <c r="F5" s="83"/>
      <c r="G5" s="83"/>
      <c r="H5" s="83"/>
      <c r="I5" s="84"/>
      <c r="J5" s="86"/>
      <c r="K5" s="86"/>
      <c r="L5" s="86"/>
      <c r="M5" s="86"/>
      <c r="N5" s="86"/>
      <c r="O5" s="86"/>
      <c r="P5" s="86"/>
      <c r="Q5" s="20"/>
      <c r="R5" s="17"/>
    </row>
    <row r="6" spans="2:18" ht="15" customHeight="1">
      <c r="B6" s="82"/>
      <c r="C6" s="82"/>
      <c r="D6" s="82"/>
      <c r="E6" s="12"/>
      <c r="F6" s="83"/>
      <c r="G6" s="83"/>
      <c r="H6" s="83"/>
      <c r="I6" s="84"/>
      <c r="J6" s="86"/>
      <c r="K6" s="86"/>
      <c r="L6" s="86"/>
      <c r="M6" s="86"/>
      <c r="N6" s="86"/>
      <c r="O6" s="86"/>
      <c r="P6" s="86"/>
      <c r="Q6" s="20"/>
      <c r="R6" s="17"/>
    </row>
    <row r="7" spans="5:18" ht="15" customHeight="1">
      <c r="E7" s="12"/>
      <c r="F7" s="83"/>
      <c r="G7" s="83"/>
      <c r="H7" s="83"/>
      <c r="I7" s="84"/>
      <c r="J7" s="86"/>
      <c r="K7" s="86"/>
      <c r="L7" s="86"/>
      <c r="M7" s="86"/>
      <c r="N7" s="86"/>
      <c r="O7" s="86"/>
      <c r="P7" s="86"/>
      <c r="Q7" s="20"/>
      <c r="R7" s="17"/>
    </row>
    <row r="8" spans="2:18" ht="15" customHeight="1">
      <c r="B8" s="33" t="s">
        <v>80</v>
      </c>
      <c r="E8" s="12"/>
      <c r="F8" s="83"/>
      <c r="G8" s="83"/>
      <c r="H8" s="83"/>
      <c r="I8" s="84"/>
      <c r="J8" s="86"/>
      <c r="K8" s="86"/>
      <c r="L8" s="86"/>
      <c r="M8" s="86"/>
      <c r="N8" s="86"/>
      <c r="O8" s="86"/>
      <c r="P8" s="86"/>
      <c r="Q8" s="20"/>
      <c r="R8" s="17"/>
    </row>
    <row r="9" spans="2:18" ht="15" customHeight="1">
      <c r="B9" s="1" t="s">
        <v>33</v>
      </c>
      <c r="E9" s="12"/>
      <c r="F9" s="83"/>
      <c r="G9" s="83"/>
      <c r="H9" s="83"/>
      <c r="I9" s="84"/>
      <c r="J9" s="86"/>
      <c r="K9" s="86"/>
      <c r="L9" s="86"/>
      <c r="M9" s="86"/>
      <c r="N9" s="86"/>
      <c r="O9" s="86"/>
      <c r="P9" s="86"/>
      <c r="Q9" s="20"/>
      <c r="R9" s="17"/>
    </row>
    <row r="10" spans="2:18" ht="15" customHeight="1">
      <c r="B10" t="s">
        <v>46</v>
      </c>
      <c r="E10" s="12"/>
      <c r="F10" s="83"/>
      <c r="G10" s="83"/>
      <c r="H10" s="83"/>
      <c r="I10" s="84"/>
      <c r="J10" s="86"/>
      <c r="K10" s="86"/>
      <c r="L10" s="86"/>
      <c r="M10" s="86"/>
      <c r="N10" s="86"/>
      <c r="O10" s="86"/>
      <c r="P10" s="86"/>
      <c r="Q10" s="22"/>
      <c r="R10" s="17"/>
    </row>
    <row r="11" spans="5:18" ht="15" customHeight="1">
      <c r="E11" s="12"/>
      <c r="F11" s="83"/>
      <c r="G11" s="83"/>
      <c r="H11" s="83"/>
      <c r="I11" s="84"/>
      <c r="J11" s="86"/>
      <c r="K11" s="86"/>
      <c r="L11" s="86"/>
      <c r="M11" s="86"/>
      <c r="N11" s="86"/>
      <c r="O11" s="86"/>
      <c r="P11" s="86"/>
      <c r="Q11" s="22"/>
      <c r="R11" s="17"/>
    </row>
    <row r="12" spans="5:18" ht="15" customHeight="1">
      <c r="E12" s="12"/>
      <c r="F12" s="83"/>
      <c r="G12" s="83"/>
      <c r="H12" s="83"/>
      <c r="I12" s="84"/>
      <c r="J12" s="86"/>
      <c r="K12" s="86"/>
      <c r="L12" s="86"/>
      <c r="M12" s="86"/>
      <c r="N12" s="86"/>
      <c r="O12" s="86"/>
      <c r="P12" s="86"/>
      <c r="Q12" s="22"/>
      <c r="R12" s="17"/>
    </row>
    <row r="13" spans="5:18" ht="15" customHeight="1">
      <c r="E13" s="12"/>
      <c r="F13" s="83"/>
      <c r="G13" s="83"/>
      <c r="H13" s="83"/>
      <c r="I13" s="84"/>
      <c r="J13" s="86"/>
      <c r="K13" s="86"/>
      <c r="L13" s="86"/>
      <c r="M13" s="86"/>
      <c r="N13" s="86"/>
      <c r="O13" s="86"/>
      <c r="P13" s="86"/>
      <c r="Q13" s="22"/>
      <c r="R13" s="17"/>
    </row>
    <row r="14" spans="2:18" ht="15" customHeight="1">
      <c r="B14" s="12"/>
      <c r="C14" s="12"/>
      <c r="D14" s="12"/>
      <c r="E14" s="12"/>
      <c r="F14" s="83"/>
      <c r="G14" s="83"/>
      <c r="H14" s="83"/>
      <c r="I14" s="84"/>
      <c r="J14" s="86"/>
      <c r="K14" s="86"/>
      <c r="L14" s="86"/>
      <c r="M14" s="86"/>
      <c r="N14" s="86"/>
      <c r="O14" s="86"/>
      <c r="P14" s="86"/>
      <c r="Q14" s="22"/>
      <c r="R14" s="17"/>
    </row>
    <row r="15" spans="2:18" ht="34.5" customHeight="1">
      <c r="B15" s="87" t="s">
        <v>0</v>
      </c>
      <c r="C15" s="29" t="s">
        <v>26</v>
      </c>
      <c r="D15" s="89" t="s">
        <v>1</v>
      </c>
      <c r="E15" s="7" t="s">
        <v>4</v>
      </c>
      <c r="F15" s="6" t="s">
        <v>5</v>
      </c>
      <c r="G15" s="6" t="s">
        <v>5</v>
      </c>
      <c r="H15" s="6" t="s">
        <v>5</v>
      </c>
      <c r="I15" s="10"/>
      <c r="J15" s="6" t="s">
        <v>5</v>
      </c>
      <c r="K15" s="6" t="s">
        <v>5</v>
      </c>
      <c r="L15" s="6" t="s">
        <v>64</v>
      </c>
      <c r="M15" s="6" t="s">
        <v>30</v>
      </c>
      <c r="N15" s="6" t="s">
        <v>27</v>
      </c>
      <c r="O15" s="6" t="s">
        <v>5</v>
      </c>
      <c r="P15" s="6" t="s">
        <v>5</v>
      </c>
      <c r="Q15" s="2"/>
      <c r="R15" s="17"/>
    </row>
    <row r="16" spans="2:18" ht="34.5" customHeight="1">
      <c r="B16" s="88"/>
      <c r="C16" s="28"/>
      <c r="D16" s="90"/>
      <c r="E16" s="8" t="s">
        <v>3</v>
      </c>
      <c r="F16" s="40">
        <v>1.38</v>
      </c>
      <c r="G16" s="40">
        <v>1.06</v>
      </c>
      <c r="H16" s="40">
        <v>0.54</v>
      </c>
      <c r="I16" s="40"/>
      <c r="J16" s="41">
        <v>1.24</v>
      </c>
      <c r="K16" s="41">
        <v>1.32</v>
      </c>
      <c r="L16" s="41">
        <v>0.31</v>
      </c>
      <c r="M16" s="41">
        <v>1.49</v>
      </c>
      <c r="N16" s="41">
        <v>0.79</v>
      </c>
      <c r="O16" s="41">
        <v>0.04</v>
      </c>
      <c r="P16" s="41">
        <v>0.013</v>
      </c>
      <c r="Q16" s="2"/>
      <c r="R16" s="35" t="s">
        <v>18</v>
      </c>
    </row>
    <row r="17" spans="2:17" ht="8.2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1"/>
    </row>
    <row r="18" spans="2:18" ht="33" customHeight="1">
      <c r="B18" s="34" t="s">
        <v>31</v>
      </c>
      <c r="C18" s="37">
        <v>2057</v>
      </c>
      <c r="D18" s="4"/>
      <c r="E18" s="12"/>
      <c r="F18" s="4"/>
      <c r="G18" s="15">
        <f>(C18*G16)</f>
        <v>2180.42</v>
      </c>
      <c r="H18" s="15"/>
      <c r="I18" s="13"/>
      <c r="J18" s="18"/>
      <c r="K18" s="4"/>
      <c r="L18" s="4"/>
      <c r="M18" s="4"/>
      <c r="N18" s="4"/>
      <c r="O18" s="4"/>
      <c r="P18" s="4"/>
      <c r="Q18" s="2"/>
      <c r="R18" s="14">
        <f>SUM(F18:H18)</f>
        <v>2180.42</v>
      </c>
    </row>
    <row r="19" spans="2:18" ht="33" customHeight="1">
      <c r="B19" s="34" t="s">
        <v>31</v>
      </c>
      <c r="C19" s="37">
        <v>3300</v>
      </c>
      <c r="D19" s="4"/>
      <c r="E19" s="12"/>
      <c r="F19" s="4"/>
      <c r="G19" s="15"/>
      <c r="H19" s="15">
        <f>C19*H16</f>
        <v>1782.0000000000002</v>
      </c>
      <c r="I19" s="13"/>
      <c r="J19" s="18"/>
      <c r="K19" s="4"/>
      <c r="L19" s="4"/>
      <c r="M19" s="4"/>
      <c r="N19" s="4"/>
      <c r="O19" s="4"/>
      <c r="P19" s="4"/>
      <c r="Q19" s="2"/>
      <c r="R19" s="14">
        <f>SUM(F19:H19)</f>
        <v>1782.0000000000002</v>
      </c>
    </row>
    <row r="20" spans="2:18" ht="19.5" customHeight="1">
      <c r="B20" s="4" t="s">
        <v>15</v>
      </c>
      <c r="C20" s="37">
        <v>1212.35</v>
      </c>
      <c r="D20" s="27">
        <v>1</v>
      </c>
      <c r="E20" s="12"/>
      <c r="F20" s="4"/>
      <c r="G20" s="15"/>
      <c r="H20" s="15"/>
      <c r="I20" s="12"/>
      <c r="J20" s="19"/>
      <c r="K20" s="4"/>
      <c r="L20" s="4"/>
      <c r="M20" s="26">
        <f>(C20*M16)/12</f>
        <v>150.53345833333333</v>
      </c>
      <c r="N20" s="4"/>
      <c r="O20" s="4"/>
      <c r="P20" s="4"/>
      <c r="Q20" s="2"/>
      <c r="R20" s="14">
        <f aca="true" t="shared" si="0" ref="R20:R25">SUM(J20:P20)</f>
        <v>150.53345833333333</v>
      </c>
    </row>
    <row r="21" spans="2:18" ht="19.5" customHeight="1">
      <c r="B21" s="4" t="s">
        <v>22</v>
      </c>
      <c r="C21" s="37">
        <v>948</v>
      </c>
      <c r="D21" s="27">
        <v>1</v>
      </c>
      <c r="E21" s="12"/>
      <c r="F21" s="4"/>
      <c r="G21" s="15"/>
      <c r="H21" s="15"/>
      <c r="I21" s="12"/>
      <c r="J21" s="19"/>
      <c r="K21" s="4"/>
      <c r="L21" s="4"/>
      <c r="M21" s="26"/>
      <c r="N21" s="4"/>
      <c r="O21" s="26">
        <f>(C21*O16)/12</f>
        <v>3.16</v>
      </c>
      <c r="P21" s="4"/>
      <c r="Q21" s="2"/>
      <c r="R21" s="14">
        <f t="shared" si="0"/>
        <v>3.16</v>
      </c>
    </row>
    <row r="22" spans="2:18" ht="19.5" customHeight="1">
      <c r="B22" s="4" t="s">
        <v>22</v>
      </c>
      <c r="C22" s="38">
        <v>948</v>
      </c>
      <c r="D22" s="27">
        <v>1</v>
      </c>
      <c r="E22" s="12"/>
      <c r="F22" s="4"/>
      <c r="G22" s="15"/>
      <c r="H22" s="15"/>
      <c r="I22" s="12"/>
      <c r="J22" s="19"/>
      <c r="K22" s="4"/>
      <c r="L22" s="26">
        <f>(C22*L16)/12</f>
        <v>24.49</v>
      </c>
      <c r="M22" s="26"/>
      <c r="N22" s="4"/>
      <c r="O22" s="4"/>
      <c r="P22" s="4"/>
      <c r="Q22" s="2"/>
      <c r="R22" s="14">
        <f t="shared" si="0"/>
        <v>24.49</v>
      </c>
    </row>
    <row r="23" spans="2:18" ht="19.5" customHeight="1">
      <c r="B23" s="4" t="s">
        <v>32</v>
      </c>
      <c r="C23" s="37">
        <v>350</v>
      </c>
      <c r="D23" s="27">
        <v>1</v>
      </c>
      <c r="E23" s="12"/>
      <c r="F23" s="4"/>
      <c r="G23" s="15"/>
      <c r="H23" s="15"/>
      <c r="I23" s="12"/>
      <c r="J23" s="19"/>
      <c r="K23" s="4"/>
      <c r="L23" s="26"/>
      <c r="M23" s="26"/>
      <c r="N23" s="4"/>
      <c r="O23" s="4"/>
      <c r="P23" s="26">
        <f>(C23*P16)/12</f>
        <v>0.37916666666666665</v>
      </c>
      <c r="Q23" s="2"/>
      <c r="R23" s="14">
        <f t="shared" si="0"/>
        <v>0.37916666666666665</v>
      </c>
    </row>
    <row r="24" spans="2:18" ht="19.5" customHeight="1">
      <c r="B24" s="4" t="s">
        <v>24</v>
      </c>
      <c r="C24" s="37">
        <v>4916</v>
      </c>
      <c r="D24" s="27">
        <v>1</v>
      </c>
      <c r="E24" s="12"/>
      <c r="F24" s="4"/>
      <c r="G24" s="15"/>
      <c r="H24" s="15"/>
      <c r="I24" s="12"/>
      <c r="J24" s="19"/>
      <c r="K24" s="26">
        <f>(C24*K16)/12</f>
        <v>540.76</v>
      </c>
      <c r="L24" s="4"/>
      <c r="M24" s="26"/>
      <c r="N24" s="4"/>
      <c r="O24" s="4"/>
      <c r="P24" s="4"/>
      <c r="Q24" s="2"/>
      <c r="R24" s="14">
        <f t="shared" si="0"/>
        <v>540.76</v>
      </c>
    </row>
    <row r="25" spans="2:18" ht="19.5" customHeight="1">
      <c r="B25" s="4" t="s">
        <v>23</v>
      </c>
      <c r="C25" s="37">
        <v>441</v>
      </c>
      <c r="D25" s="27">
        <v>1</v>
      </c>
      <c r="E25" s="12"/>
      <c r="F25" s="4"/>
      <c r="G25" s="15"/>
      <c r="H25" s="15"/>
      <c r="I25" s="12"/>
      <c r="J25" s="19"/>
      <c r="K25" s="4"/>
      <c r="L25" s="4"/>
      <c r="M25" s="26"/>
      <c r="N25" s="26">
        <f>(C25*N16)/12</f>
        <v>29.032500000000002</v>
      </c>
      <c r="O25" s="4"/>
      <c r="P25" s="4"/>
      <c r="Q25" s="2"/>
      <c r="R25" s="14">
        <f t="shared" si="0"/>
        <v>29.032500000000002</v>
      </c>
    </row>
    <row r="27" spans="14:18" ht="12.75">
      <c r="N27" s="91" t="s">
        <v>19</v>
      </c>
      <c r="O27" s="91"/>
      <c r="P27" s="91"/>
      <c r="R27" s="23">
        <f>SUM(R18:R26)</f>
        <v>4710.775125</v>
      </c>
    </row>
    <row r="29" spans="10:18" ht="12.75">
      <c r="J29" s="25" t="s">
        <v>20</v>
      </c>
      <c r="R29" s="24">
        <f>R27*12</f>
        <v>56529.3015</v>
      </c>
    </row>
  </sheetData>
  <mergeCells count="17">
    <mergeCell ref="B15:B16"/>
    <mergeCell ref="D15:D16"/>
    <mergeCell ref="N27:P27"/>
    <mergeCell ref="M3:M14"/>
    <mergeCell ref="N3:N14"/>
    <mergeCell ref="O3:O14"/>
    <mergeCell ref="P3:P14"/>
    <mergeCell ref="F2:H2"/>
    <mergeCell ref="J2:P2"/>
    <mergeCell ref="B3:D6"/>
    <mergeCell ref="F3:F14"/>
    <mergeCell ref="G3:G14"/>
    <mergeCell ref="H3:H14"/>
    <mergeCell ref="I3:I14"/>
    <mergeCell ref="J3:J14"/>
    <mergeCell ref="K3:K14"/>
    <mergeCell ref="L3:L14"/>
  </mergeCells>
  <printOptions/>
  <pageMargins left="0" right="0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Macerata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Macerata</dc:creator>
  <cp:keywords/>
  <dc:description/>
  <cp:lastModifiedBy>raffaella.paladino</cp:lastModifiedBy>
  <cp:lastPrinted>2008-08-28T09:09:26Z</cp:lastPrinted>
  <dcterms:created xsi:type="dcterms:W3CDTF">2002-12-03T08:04:42Z</dcterms:created>
  <dcterms:modified xsi:type="dcterms:W3CDTF">2009-02-18T09:59:06Z</dcterms:modified>
  <cp:category/>
  <cp:version/>
  <cp:contentType/>
  <cp:contentStatus/>
</cp:coreProperties>
</file>